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5075" windowHeight="5805"/>
  </bookViews>
  <sheets>
    <sheet name="收支餘絀表" sheetId="1" r:id="rId1"/>
    <sheet name="資產變動表" sheetId="2" r:id="rId2"/>
    <sheet name="借款" sheetId="3" r:id="rId3"/>
    <sheet name="收入明細表" sheetId="4" r:id="rId4"/>
    <sheet name="支出明細表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E42" i="5" l="1"/>
  <c r="G42" i="5" s="1"/>
  <c r="H42" i="5" s="1"/>
  <c r="G41" i="5"/>
  <c r="H41" i="5" s="1"/>
  <c r="E41" i="5"/>
  <c r="F40" i="5"/>
  <c r="E40" i="5"/>
  <c r="G40" i="5" s="1"/>
  <c r="H40" i="5" s="1"/>
  <c r="A40" i="5"/>
  <c r="E39" i="5"/>
  <c r="G39" i="5" s="1"/>
  <c r="H39" i="5" s="1"/>
  <c r="F38" i="5"/>
  <c r="E38" i="5"/>
  <c r="G38" i="5" s="1"/>
  <c r="H38" i="5" s="1"/>
  <c r="A38" i="5"/>
  <c r="E37" i="5"/>
  <c r="G37" i="5" s="1"/>
  <c r="H37" i="5" s="1"/>
  <c r="G36" i="5"/>
  <c r="H36" i="5" s="1"/>
  <c r="E36" i="5"/>
  <c r="F35" i="5"/>
  <c r="E35" i="5"/>
  <c r="G35" i="5" s="1"/>
  <c r="H35" i="5" s="1"/>
  <c r="A35" i="5"/>
  <c r="E34" i="5"/>
  <c r="G34" i="5" s="1"/>
  <c r="G33" i="5"/>
  <c r="H33" i="5" s="1"/>
  <c r="E33" i="5"/>
  <c r="E32" i="5"/>
  <c r="G32" i="5" s="1"/>
  <c r="H32" i="5" s="1"/>
  <c r="G31" i="5"/>
  <c r="H31" i="5" s="1"/>
  <c r="E31" i="5"/>
  <c r="F30" i="5"/>
  <c r="E30" i="5"/>
  <c r="G30" i="5" s="1"/>
  <c r="H30" i="5" s="1"/>
  <c r="A30" i="5"/>
  <c r="E29" i="5"/>
  <c r="G29" i="5" s="1"/>
  <c r="H29" i="5" s="1"/>
  <c r="G28" i="5"/>
  <c r="H28" i="5" s="1"/>
  <c r="E28" i="5"/>
  <c r="F27" i="5"/>
  <c r="A27" i="5"/>
  <c r="E26" i="5"/>
  <c r="G26" i="5" s="1"/>
  <c r="H26" i="5" s="1"/>
  <c r="E25" i="5"/>
  <c r="G25" i="5" s="1"/>
  <c r="H25" i="5" s="1"/>
  <c r="E24" i="5"/>
  <c r="G24" i="5" s="1"/>
  <c r="H24" i="5" s="1"/>
  <c r="E23" i="5"/>
  <c r="G23" i="5" s="1"/>
  <c r="H23" i="5" s="1"/>
  <c r="E22" i="5"/>
  <c r="G22" i="5" s="1"/>
  <c r="H22" i="5" s="1"/>
  <c r="F21" i="5"/>
  <c r="E21" i="5"/>
  <c r="G21" i="5" s="1"/>
  <c r="H21" i="5" s="1"/>
  <c r="A21" i="5"/>
  <c r="E20" i="5"/>
  <c r="G20" i="5" s="1"/>
  <c r="H20" i="5" s="1"/>
  <c r="E19" i="5"/>
  <c r="G19" i="5" s="1"/>
  <c r="H19" i="5" s="1"/>
  <c r="E18" i="5"/>
  <c r="G18" i="5" s="1"/>
  <c r="H18" i="5" s="1"/>
  <c r="G17" i="5"/>
  <c r="H17" i="5" s="1"/>
  <c r="E17" i="5"/>
  <c r="E16" i="5"/>
  <c r="G16" i="5" s="1"/>
  <c r="H16" i="5" s="1"/>
  <c r="F15" i="5"/>
  <c r="E15" i="5"/>
  <c r="G15" i="5" s="1"/>
  <c r="H15" i="5" s="1"/>
  <c r="A15" i="5"/>
  <c r="E14" i="5"/>
  <c r="G14" i="5" s="1"/>
  <c r="G13" i="5"/>
  <c r="H13" i="5" s="1"/>
  <c r="E13" i="5"/>
  <c r="E12" i="5"/>
  <c r="G12" i="5" s="1"/>
  <c r="H12" i="5" s="1"/>
  <c r="E11" i="5"/>
  <c r="G11" i="5" s="1"/>
  <c r="H11" i="5" s="1"/>
  <c r="E10" i="5"/>
  <c r="G10" i="5" s="1"/>
  <c r="H10" i="5" s="1"/>
  <c r="F9" i="5"/>
  <c r="F43" i="5" s="1"/>
  <c r="E9" i="5"/>
  <c r="A9" i="5"/>
  <c r="A43" i="5" s="1"/>
  <c r="E26" i="4"/>
  <c r="G26" i="4" s="1"/>
  <c r="H26" i="4" s="1"/>
  <c r="G25" i="4"/>
  <c r="H25" i="4" s="1"/>
  <c r="E25" i="4"/>
  <c r="E24" i="4"/>
  <c r="G24" i="4" s="1"/>
  <c r="H24" i="4" s="1"/>
  <c r="G23" i="4"/>
  <c r="H23" i="4" s="1"/>
  <c r="F22" i="4"/>
  <c r="E22" i="4"/>
  <c r="G22" i="4" s="1"/>
  <c r="H22" i="4" s="1"/>
  <c r="A22" i="4"/>
  <c r="E21" i="4"/>
  <c r="G21" i="4" s="1"/>
  <c r="H21" i="4" s="1"/>
  <c r="G20" i="4"/>
  <c r="H20" i="4" s="1"/>
  <c r="E20" i="4"/>
  <c r="F19" i="4"/>
  <c r="E19" i="4"/>
  <c r="G19" i="4" s="1"/>
  <c r="H19" i="4" s="1"/>
  <c r="A19" i="4"/>
  <c r="E18" i="4"/>
  <c r="G18" i="4" s="1"/>
  <c r="H18" i="4" s="1"/>
  <c r="E17" i="4"/>
  <c r="G17" i="4" s="1"/>
  <c r="H17" i="4" s="1"/>
  <c r="F16" i="4"/>
  <c r="E16" i="4"/>
  <c r="G16" i="4" s="1"/>
  <c r="H16" i="4" s="1"/>
  <c r="A16" i="4"/>
  <c r="E15" i="4"/>
  <c r="G15" i="4" s="1"/>
  <c r="H15" i="4" s="1"/>
  <c r="G14" i="4"/>
  <c r="H14" i="4" s="1"/>
  <c r="E14" i="4"/>
  <c r="E13" i="4"/>
  <c r="G13" i="4" s="1"/>
  <c r="H13" i="4" s="1"/>
  <c r="E11" i="4"/>
  <c r="G11" i="4" s="1"/>
  <c r="H11" i="4" s="1"/>
  <c r="F10" i="4"/>
  <c r="F27" i="4" s="1"/>
  <c r="A10" i="4"/>
  <c r="A27" i="4" s="1"/>
  <c r="E30" i="3"/>
  <c r="D30" i="3"/>
  <c r="C30" i="3"/>
  <c r="F14" i="3"/>
  <c r="F8" i="3"/>
  <c r="F30" i="3" s="1"/>
  <c r="D25" i="2"/>
  <c r="B25" i="2"/>
  <c r="E24" i="2"/>
  <c r="D23" i="2"/>
  <c r="C23" i="2"/>
  <c r="B23" i="2"/>
  <c r="E23" i="2" s="1"/>
  <c r="C22" i="2"/>
  <c r="C25" i="2" s="1"/>
  <c r="D21" i="2"/>
  <c r="B21" i="2"/>
  <c r="E19" i="2"/>
  <c r="E18" i="2"/>
  <c r="E17" i="2"/>
  <c r="E16" i="2"/>
  <c r="D15" i="2"/>
  <c r="C15" i="2"/>
  <c r="B15" i="2"/>
  <c r="E15" i="2" s="1"/>
  <c r="C14" i="2"/>
  <c r="E14" i="2" s="1"/>
  <c r="C13" i="2"/>
  <c r="E13" i="2" s="1"/>
  <c r="C12" i="2"/>
  <c r="E12" i="2" s="1"/>
  <c r="C11" i="2"/>
  <c r="E11" i="2" s="1"/>
  <c r="E10" i="2"/>
  <c r="E9" i="2"/>
  <c r="E8" i="2" s="1"/>
  <c r="D8" i="2"/>
  <c r="D20" i="2" s="1"/>
  <c r="D26" i="2" s="1"/>
  <c r="B8" i="2"/>
  <c r="B20" i="2" s="1"/>
  <c r="E23" i="1"/>
  <c r="D23" i="1"/>
  <c r="F23" i="1" s="1"/>
  <c r="G23" i="1" s="1"/>
  <c r="A23" i="1"/>
  <c r="E22" i="1"/>
  <c r="D22" i="1"/>
  <c r="F22" i="1" s="1"/>
  <c r="G22" i="1" s="1"/>
  <c r="A22" i="1"/>
  <c r="E21" i="1"/>
  <c r="D21" i="1"/>
  <c r="F21" i="1" s="1"/>
  <c r="G21" i="1" s="1"/>
  <c r="A21" i="1"/>
  <c r="E20" i="1"/>
  <c r="D20" i="1"/>
  <c r="F20" i="1" s="1"/>
  <c r="G20" i="1" s="1"/>
  <c r="A20" i="1"/>
  <c r="E19" i="1"/>
  <c r="D19" i="1"/>
  <c r="F19" i="1" s="1"/>
  <c r="G19" i="1" s="1"/>
  <c r="A19" i="1"/>
  <c r="E18" i="1"/>
  <c r="D18" i="1"/>
  <c r="F18" i="1" s="1"/>
  <c r="G18" i="1" s="1"/>
  <c r="A18" i="1"/>
  <c r="E17" i="1"/>
  <c r="D17" i="1"/>
  <c r="F17" i="1" s="1"/>
  <c r="G17" i="1" s="1"/>
  <c r="A17" i="1"/>
  <c r="E16" i="1"/>
  <c r="D16" i="1"/>
  <c r="F16" i="1" s="1"/>
  <c r="A16" i="1"/>
  <c r="E15" i="1"/>
  <c r="D15" i="1"/>
  <c r="A15" i="1"/>
  <c r="E14" i="1"/>
  <c r="A14" i="1"/>
  <c r="E13" i="1"/>
  <c r="A13" i="1"/>
  <c r="E12" i="1"/>
  <c r="A12" i="1"/>
  <c r="E11" i="1"/>
  <c r="D11" i="1"/>
  <c r="A11" i="1"/>
  <c r="E10" i="1"/>
  <c r="D10" i="1"/>
  <c r="F10" i="1" s="1"/>
  <c r="G10" i="1" s="1"/>
  <c r="A10" i="1"/>
  <c r="A8" i="1" s="1"/>
  <c r="A24" i="1" s="1"/>
  <c r="E9" i="1"/>
  <c r="A9" i="1"/>
  <c r="E8" i="1"/>
  <c r="E24" i="1" s="1"/>
  <c r="G9" i="5" l="1"/>
  <c r="E27" i="5"/>
  <c r="G27" i="5" s="1"/>
  <c r="H27" i="5" s="1"/>
  <c r="E12" i="4"/>
  <c r="D13" i="1"/>
  <c r="D14" i="1"/>
  <c r="F14" i="1" s="1"/>
  <c r="G14" i="1" s="1"/>
  <c r="D12" i="1"/>
  <c r="F12" i="1" s="1"/>
  <c r="G12" i="1" s="1"/>
  <c r="D9" i="1"/>
  <c r="F9" i="1" s="1"/>
  <c r="F8" i="1" s="1"/>
  <c r="D8" i="1"/>
  <c r="D24" i="1" s="1"/>
  <c r="F11" i="1"/>
  <c r="G11" i="1" s="1"/>
  <c r="F13" i="1"/>
  <c r="G13" i="1" s="1"/>
  <c r="B26" i="2"/>
  <c r="E25" i="2"/>
  <c r="C8" i="2"/>
  <c r="C20" i="2" s="1"/>
  <c r="C26" i="2" s="1"/>
  <c r="C21" i="2"/>
  <c r="E21" i="2" s="1"/>
  <c r="E22" i="2"/>
  <c r="G9" i="1"/>
  <c r="G16" i="1"/>
  <c r="F15" i="1"/>
  <c r="G15" i="1" s="1"/>
  <c r="H9" i="5" l="1"/>
  <c r="G43" i="5"/>
  <c r="H43" i="5" s="1"/>
  <c r="E43" i="5"/>
  <c r="G12" i="4"/>
  <c r="H12" i="4" s="1"/>
  <c r="E10" i="4"/>
  <c r="E20" i="2"/>
  <c r="E26" i="2"/>
  <c r="G8" i="1"/>
  <c r="F24" i="1"/>
  <c r="G24" i="1" s="1"/>
  <c r="E27" i="4" l="1"/>
  <c r="G10" i="4"/>
  <c r="H10" i="4" l="1"/>
  <c r="G27" i="4"/>
  <c r="H27" i="4" s="1"/>
</calcChain>
</file>

<file path=xl/sharedStrings.xml><?xml version="1.0" encoding="utf-8"?>
<sst xmlns="http://schemas.openxmlformats.org/spreadsheetml/2006/main" count="228" uniqueCount="188">
  <si>
    <t>決算數</t>
  </si>
  <si>
    <t>學雜費收入</t>
  </si>
  <si>
    <t>推廣教育收入</t>
  </si>
  <si>
    <t>補助及捐贈收入</t>
  </si>
  <si>
    <t>財務收入</t>
  </si>
  <si>
    <t>其他收入</t>
  </si>
  <si>
    <t>結存金額</t>
  </si>
  <si>
    <t>增加金額</t>
  </si>
  <si>
    <t>減少金額</t>
  </si>
  <si>
    <t>金  額</t>
  </si>
  <si>
    <t>核定。</t>
  </si>
  <si>
    <t>函核定。</t>
  </si>
  <si>
    <t>率估計為2%。</t>
  </si>
  <si>
    <t>雜費收入</t>
  </si>
  <si>
    <t>預  算  數</t>
  </si>
  <si>
    <t>退休撫卹費</t>
  </si>
  <si>
    <t>51A2</t>
  </si>
  <si>
    <t>編號：302</t>
  </si>
  <si>
    <t>南開科技大學</t>
    <phoneticPr fontId="3" type="noConversion"/>
  </si>
  <si>
    <t>收支餘絀預計表</t>
    <phoneticPr fontId="3" type="noConversion"/>
  </si>
  <si>
    <t>103 學年度</t>
    <phoneticPr fontId="3" type="noConversion"/>
  </si>
  <si>
    <t xml:space="preserve">    單位 :新台幣元</t>
    <phoneticPr fontId="3" type="noConversion"/>
  </si>
  <si>
    <t>(前)年度</t>
    <phoneticPr fontId="3" type="noConversion"/>
  </si>
  <si>
    <t>科   目</t>
    <phoneticPr fontId="3" type="noConversion"/>
  </si>
  <si>
    <t>(本)年度</t>
    <phoneticPr fontId="3" type="noConversion"/>
  </si>
  <si>
    <t>估計</t>
    <phoneticPr fontId="3" type="noConversion"/>
  </si>
  <si>
    <t>比較增減</t>
    <phoneticPr fontId="3" type="noConversion"/>
  </si>
  <si>
    <t>預算數  (1)</t>
    <phoneticPr fontId="3" type="noConversion"/>
  </si>
  <si>
    <t>(上)年度     決算數        (2)</t>
    <phoneticPr fontId="3" type="noConversion"/>
  </si>
  <si>
    <t>金   額(3)=(1)-(2)</t>
    <phoneticPr fontId="3" type="noConversion"/>
  </si>
  <si>
    <t>%         (4)=(3)/  (2)*100</t>
    <phoneticPr fontId="3" type="noConversion"/>
  </si>
  <si>
    <t>各項收入</t>
    <phoneticPr fontId="3" type="noConversion"/>
  </si>
  <si>
    <t>產學合作收入</t>
    <phoneticPr fontId="3" type="noConversion"/>
  </si>
  <si>
    <t>各項支出</t>
    <phoneticPr fontId="3" type="noConversion"/>
  </si>
  <si>
    <t>董事會支出</t>
    <phoneticPr fontId="3" type="noConversion"/>
  </si>
  <si>
    <t>行政管理支出</t>
    <phoneticPr fontId="3" type="noConversion"/>
  </si>
  <si>
    <t>教學研究及訓輔支出</t>
    <phoneticPr fontId="3" type="noConversion"/>
  </si>
  <si>
    <t>獎助學金支出</t>
    <phoneticPr fontId="3" type="noConversion"/>
  </si>
  <si>
    <t>推廣教育支出</t>
    <phoneticPr fontId="3" type="noConversion"/>
  </si>
  <si>
    <t>產學合作支出</t>
    <phoneticPr fontId="3" type="noConversion"/>
  </si>
  <si>
    <t>財務支出</t>
    <phoneticPr fontId="3" type="noConversion"/>
  </si>
  <si>
    <t>其他支出</t>
    <phoneticPr fontId="3" type="noConversion"/>
  </si>
  <si>
    <t>本期餘(絀)</t>
    <phoneticPr fontId="3" type="noConversion"/>
  </si>
  <si>
    <t>編號：303</t>
  </si>
  <si>
    <t>預計固定資產及無形資產變動表</t>
    <phoneticPr fontId="3" type="noConversion"/>
  </si>
  <si>
    <t xml:space="preserve"> 103學年度</t>
    <phoneticPr fontId="3" type="noConversion"/>
  </si>
  <si>
    <t xml:space="preserve">                   單位:新台幣元</t>
    <phoneticPr fontId="3" type="noConversion"/>
  </si>
  <si>
    <t>科目名稱</t>
    <phoneticPr fontId="3" type="noConversion"/>
  </si>
  <si>
    <t xml:space="preserve">估計本年初       </t>
    <phoneticPr fontId="3" type="noConversion"/>
  </si>
  <si>
    <t xml:space="preserve">預計本年度       </t>
    <phoneticPr fontId="3" type="noConversion"/>
  </si>
  <si>
    <t xml:space="preserve">預計本年度          </t>
    <phoneticPr fontId="3" type="noConversion"/>
  </si>
  <si>
    <t xml:space="preserve">預計本年度        </t>
    <phoneticPr fontId="3" type="noConversion"/>
  </si>
  <si>
    <t>說明</t>
    <phoneticPr fontId="3" type="noConversion"/>
  </si>
  <si>
    <t>底結存金額</t>
    <phoneticPr fontId="3" type="noConversion"/>
  </si>
  <si>
    <t>固定資產</t>
    <phoneticPr fontId="3" type="noConversion"/>
  </si>
  <si>
    <t xml:space="preserve">  土地</t>
    <phoneticPr fontId="3" type="noConversion"/>
  </si>
  <si>
    <t xml:space="preserve">  土地改良物</t>
    <phoneticPr fontId="3" type="noConversion"/>
  </si>
  <si>
    <t xml:space="preserve">  房屋及建築</t>
    <phoneticPr fontId="3" type="noConversion"/>
  </si>
  <si>
    <t xml:space="preserve">  機械儀器及設備</t>
    <phoneticPr fontId="3" type="noConversion"/>
  </si>
  <si>
    <t xml:space="preserve">  圖書及博物</t>
    <phoneticPr fontId="3" type="noConversion"/>
  </si>
  <si>
    <t xml:space="preserve">  其他設備</t>
    <phoneticPr fontId="3" type="noConversion"/>
  </si>
  <si>
    <t>累計折舊</t>
    <phoneticPr fontId="3" type="noConversion"/>
  </si>
  <si>
    <t>固定資產淨額</t>
    <phoneticPr fontId="3" type="noConversion"/>
  </si>
  <si>
    <t>無形資產</t>
    <phoneticPr fontId="3" type="noConversion"/>
  </si>
  <si>
    <t xml:space="preserve">  電腦軟體</t>
    <phoneticPr fontId="3" type="noConversion"/>
  </si>
  <si>
    <t>累計攤銷</t>
    <phoneticPr fontId="3" type="noConversion"/>
  </si>
  <si>
    <t>無形資產淨額</t>
    <phoneticPr fontId="3" type="noConversion"/>
  </si>
  <si>
    <t>固定資產及無形資產淨額合計</t>
    <phoneticPr fontId="3" type="noConversion"/>
  </si>
  <si>
    <t>編號：305</t>
  </si>
  <si>
    <t>預計借入款變動表</t>
    <phoneticPr fontId="3" type="noConversion"/>
  </si>
  <si>
    <t xml:space="preserve">        103 學年度</t>
    <phoneticPr fontId="3" type="noConversion"/>
  </si>
  <si>
    <t>全1頁第1頁</t>
    <phoneticPr fontId="3" type="noConversion"/>
  </si>
  <si>
    <t xml:space="preserve">             單位:新台幣元</t>
    <phoneticPr fontId="3" type="noConversion"/>
  </si>
  <si>
    <t>借  款  用  途</t>
    <phoneticPr fontId="3" type="noConversion"/>
  </si>
  <si>
    <t>預計借款期間</t>
    <phoneticPr fontId="3" type="noConversion"/>
  </si>
  <si>
    <t>估計期初</t>
    <phoneticPr fontId="3" type="noConversion"/>
  </si>
  <si>
    <t>預計     本年度</t>
    <phoneticPr fontId="3" type="noConversion"/>
  </si>
  <si>
    <t>預計本年度</t>
    <phoneticPr fontId="3" type="noConversion"/>
  </si>
  <si>
    <t xml:space="preserve">   預計期末   </t>
    <phoneticPr fontId="3" type="noConversion"/>
  </si>
  <si>
    <t>備  註</t>
    <phoneticPr fontId="3" type="noConversion"/>
  </si>
  <si>
    <t>金   額</t>
    <phoneticPr fontId="3" type="noConversion"/>
  </si>
  <si>
    <t>借入金額</t>
    <phoneticPr fontId="3" type="noConversion"/>
  </si>
  <si>
    <t>償還金額</t>
    <phoneticPr fontId="3" type="noConversion"/>
  </si>
  <si>
    <t>興建學生宿舍大樓</t>
    <phoneticPr fontId="3" type="noConversion"/>
  </si>
  <si>
    <t>15年</t>
    <phoneticPr fontId="3" type="noConversion"/>
  </si>
  <si>
    <t>教育部92年5月</t>
    <phoneticPr fontId="3" type="noConversion"/>
  </si>
  <si>
    <t>12日台技(二)</t>
    <phoneticPr fontId="3" type="noConversion"/>
  </si>
  <si>
    <t>字第</t>
    <phoneticPr fontId="3" type="noConversion"/>
  </si>
  <si>
    <t>0920056764號</t>
    <phoneticPr fontId="3" type="noConversion"/>
  </si>
  <si>
    <t>921震災重建貸款</t>
    <phoneticPr fontId="3" type="noConversion"/>
  </si>
  <si>
    <t>教育部89年3月</t>
    <phoneticPr fontId="3" type="noConversion"/>
  </si>
  <si>
    <t>6日台(89)技</t>
    <phoneticPr fontId="3" type="noConversion"/>
  </si>
  <si>
    <t>(三)字第</t>
    <phoneticPr fontId="3" type="noConversion"/>
  </si>
  <si>
    <t>89025144號函</t>
    <phoneticPr fontId="3" type="noConversion"/>
  </si>
  <si>
    <t>左列借款利</t>
    <phoneticPr fontId="3" type="noConversion"/>
  </si>
  <si>
    <t>合      計</t>
    <phoneticPr fontId="3" type="noConversion"/>
  </si>
  <si>
    <t>編號：306</t>
  </si>
  <si>
    <t>收入預算明細表</t>
    <phoneticPr fontId="3" type="noConversion"/>
  </si>
  <si>
    <t xml:space="preserve">           </t>
    <phoneticPr fontId="3" type="noConversion"/>
  </si>
  <si>
    <t xml:space="preserve">    103學年度</t>
    <phoneticPr fontId="3" type="noConversion"/>
  </si>
  <si>
    <t xml:space="preserve">    全1頁第1頁</t>
    <phoneticPr fontId="3" type="noConversion"/>
  </si>
  <si>
    <t xml:space="preserve">            單位 : 新台幣元</t>
    <phoneticPr fontId="3" type="noConversion"/>
  </si>
  <si>
    <t>科     目</t>
    <phoneticPr fontId="3" type="noConversion"/>
  </si>
  <si>
    <t>本年度預算與</t>
    <phoneticPr fontId="3" type="noConversion"/>
  </si>
  <si>
    <t xml:space="preserve">前年度   </t>
    <phoneticPr fontId="3" type="noConversion"/>
  </si>
  <si>
    <t xml:space="preserve">本年度        </t>
    <phoneticPr fontId="3" type="noConversion"/>
  </si>
  <si>
    <t>估計上</t>
    <phoneticPr fontId="3" type="noConversion"/>
  </si>
  <si>
    <t>估計上年度</t>
    <phoneticPr fontId="3" type="noConversion"/>
  </si>
  <si>
    <t>決算數</t>
    <phoneticPr fontId="3" type="noConversion"/>
  </si>
  <si>
    <t>預算數</t>
    <phoneticPr fontId="3" type="noConversion"/>
  </si>
  <si>
    <t>年度決算數</t>
    <phoneticPr fontId="3" type="noConversion"/>
  </si>
  <si>
    <t>決算比較</t>
    <phoneticPr fontId="3" type="noConversion"/>
  </si>
  <si>
    <t>編號</t>
    <phoneticPr fontId="3" type="noConversion"/>
  </si>
  <si>
    <t>名   稱</t>
    <phoneticPr fontId="3" type="noConversion"/>
  </si>
  <si>
    <t>差異</t>
    <phoneticPr fontId="3" type="noConversion"/>
  </si>
  <si>
    <t>%</t>
    <phoneticPr fontId="3" type="noConversion"/>
  </si>
  <si>
    <t>學雜費收入</t>
    <phoneticPr fontId="3" type="noConversion"/>
  </si>
  <si>
    <t>(一)</t>
    <phoneticPr fontId="3" type="noConversion"/>
  </si>
  <si>
    <t>學費收入</t>
    <phoneticPr fontId="3" type="noConversion"/>
  </si>
  <si>
    <t xml:space="preserve">  </t>
    <phoneticPr fontId="3" type="noConversion"/>
  </si>
  <si>
    <t xml:space="preserve"> </t>
    <phoneticPr fontId="3" type="noConversion"/>
  </si>
  <si>
    <t>實習實驗費收入</t>
    <phoneticPr fontId="3" type="noConversion"/>
  </si>
  <si>
    <t>推廣教育收入</t>
    <phoneticPr fontId="3" type="noConversion"/>
  </si>
  <si>
    <t>產學合作收入</t>
    <phoneticPr fontId="3" type="noConversion"/>
  </si>
  <si>
    <t>補助及捐贈收入</t>
    <phoneticPr fontId="3" type="noConversion"/>
  </si>
  <si>
    <t>補助收入</t>
    <phoneticPr fontId="3" type="noConversion"/>
  </si>
  <si>
    <t>(二)</t>
    <phoneticPr fontId="3" type="noConversion"/>
  </si>
  <si>
    <t>捐贈收入</t>
    <phoneticPr fontId="3" type="noConversion"/>
  </si>
  <si>
    <t>財務收入</t>
    <phoneticPr fontId="3" type="noConversion"/>
  </si>
  <si>
    <t>利息收入</t>
    <phoneticPr fontId="3" type="noConversion"/>
  </si>
  <si>
    <t>基金收益</t>
    <phoneticPr fontId="3" type="noConversion"/>
  </si>
  <si>
    <t>其他收入</t>
    <phoneticPr fontId="3" type="noConversion"/>
  </si>
  <si>
    <t>財產交易賸餘</t>
    <phoneticPr fontId="3" type="noConversion"/>
  </si>
  <si>
    <t>試務費收入</t>
    <phoneticPr fontId="3" type="noConversion"/>
  </si>
  <si>
    <t>住宿費收入</t>
    <phoneticPr fontId="3" type="noConversion"/>
  </si>
  <si>
    <t xml:space="preserve">  </t>
    <phoneticPr fontId="3" type="noConversion"/>
  </si>
  <si>
    <t>雜項收入</t>
    <phoneticPr fontId="3" type="noConversion"/>
  </si>
  <si>
    <t>合       計</t>
    <phoneticPr fontId="3" type="noConversion"/>
  </si>
  <si>
    <t>本年度預算與估計上年度決算之比較，重大差異說明：</t>
    <phoneticPr fontId="3" type="noConversion"/>
  </si>
  <si>
    <t>(一) 學雜費收入：全學年學生平均數預計6,530人且預算數計算進位至仟元。</t>
    <phoneticPr fontId="3" type="noConversion"/>
  </si>
  <si>
    <t>(二) 補助收入：增加$22,761,000，主要係增加教育部技職教育再造技優計畫所致。</t>
    <phoneticPr fontId="3" type="noConversion"/>
  </si>
  <si>
    <t>編號：307</t>
  </si>
  <si>
    <t xml:space="preserve">    支出預算明細表     </t>
    <phoneticPr fontId="3" type="noConversion"/>
  </si>
  <si>
    <t xml:space="preserve">                                     103學年度                           全2頁第2頁</t>
    <phoneticPr fontId="3" type="noConversion"/>
  </si>
  <si>
    <t xml:space="preserve">(前) 年  度   </t>
    <phoneticPr fontId="3" type="noConversion"/>
  </si>
  <si>
    <t>科       目</t>
    <phoneticPr fontId="3" type="noConversion"/>
  </si>
  <si>
    <t xml:space="preserve">(本) 年  度       </t>
    <phoneticPr fontId="3" type="noConversion"/>
  </si>
  <si>
    <t xml:space="preserve">估計(上)年度     </t>
    <phoneticPr fontId="3" type="noConversion"/>
  </si>
  <si>
    <t>(本)年度預算與估計</t>
    <phoneticPr fontId="3" type="noConversion"/>
  </si>
  <si>
    <t>(上)年度決算比較</t>
    <phoneticPr fontId="3" type="noConversion"/>
  </si>
  <si>
    <t>決   算   數</t>
    <phoneticPr fontId="3" type="noConversion"/>
  </si>
  <si>
    <t>編 號</t>
    <phoneticPr fontId="3" type="noConversion"/>
  </si>
  <si>
    <t>董事會支出</t>
    <phoneticPr fontId="3" type="noConversion"/>
  </si>
  <si>
    <t>人事費</t>
    <phoneticPr fontId="3" type="noConversion"/>
  </si>
  <si>
    <t xml:space="preserve">   </t>
    <phoneticPr fontId="3" type="noConversion"/>
  </si>
  <si>
    <t>業務費</t>
    <phoneticPr fontId="3" type="noConversion"/>
  </si>
  <si>
    <t>出席及交通費</t>
    <phoneticPr fontId="3" type="noConversion"/>
  </si>
  <si>
    <t>折舊及攤銷</t>
    <phoneticPr fontId="4" type="noConversion"/>
  </si>
  <si>
    <t>行政管理支出</t>
    <phoneticPr fontId="3" type="noConversion"/>
  </si>
  <si>
    <t>(一)</t>
    <phoneticPr fontId="3" type="noConversion"/>
  </si>
  <si>
    <t>業務費</t>
    <phoneticPr fontId="3" type="noConversion"/>
  </si>
  <si>
    <t>維護費</t>
    <phoneticPr fontId="3" type="noConversion"/>
  </si>
  <si>
    <t>退休撫卹費</t>
    <phoneticPr fontId="3" type="noConversion"/>
  </si>
  <si>
    <t>(三)</t>
    <phoneticPr fontId="3" type="noConversion"/>
  </si>
  <si>
    <t>人事費</t>
    <phoneticPr fontId="3" type="noConversion"/>
  </si>
  <si>
    <t>(一)</t>
    <phoneticPr fontId="3" type="noConversion"/>
  </si>
  <si>
    <t>業務費</t>
    <phoneticPr fontId="3" type="noConversion"/>
  </si>
  <si>
    <t>(二)</t>
    <phoneticPr fontId="3" type="noConversion"/>
  </si>
  <si>
    <t>維護費</t>
    <phoneticPr fontId="3" type="noConversion"/>
  </si>
  <si>
    <t>退休撫卹費</t>
    <phoneticPr fontId="3" type="noConversion"/>
  </si>
  <si>
    <t>(三)</t>
    <phoneticPr fontId="3" type="noConversion"/>
  </si>
  <si>
    <t>折舊及攤銷</t>
    <phoneticPr fontId="4" type="noConversion"/>
  </si>
  <si>
    <t>獎學金支出</t>
    <phoneticPr fontId="3" type="noConversion"/>
  </si>
  <si>
    <t>助學金支出</t>
    <phoneticPr fontId="3" type="noConversion"/>
  </si>
  <si>
    <t xml:space="preserve"> </t>
    <phoneticPr fontId="3" type="noConversion"/>
  </si>
  <si>
    <t xml:space="preserve">   </t>
    <phoneticPr fontId="3" type="noConversion"/>
  </si>
  <si>
    <t>折舊及攤銷</t>
    <phoneticPr fontId="3" type="noConversion"/>
  </si>
  <si>
    <t>利息費用</t>
    <phoneticPr fontId="3" type="noConversion"/>
  </si>
  <si>
    <t>51A0</t>
    <phoneticPr fontId="3" type="noConversion"/>
  </si>
  <si>
    <t>51A1</t>
    <phoneticPr fontId="3" type="noConversion"/>
  </si>
  <si>
    <t>試務費支出</t>
    <phoneticPr fontId="3" type="noConversion"/>
  </si>
  <si>
    <t>財產交易短絀</t>
    <phoneticPr fontId="3" type="noConversion"/>
  </si>
  <si>
    <t>合     計</t>
    <phoneticPr fontId="3" type="noConversion"/>
  </si>
  <si>
    <t xml:space="preserve"> (一)人事費：增加$10,696,000，係年終獎金增加編列、教職員晉級等。</t>
    <phoneticPr fontId="3" type="noConversion"/>
  </si>
  <si>
    <t xml:space="preserve"> (二)業務費：增加$14,426,000，係水電費增加、獲得教育部試辦認定科技校院自我評鑑所聘請</t>
    <phoneticPr fontId="3" type="noConversion"/>
  </si>
  <si>
    <t xml:space="preserve">             委員之費用及獲得技職教育再造─技優計畫相對支出。</t>
    <phoneticPr fontId="3" type="noConversion"/>
  </si>
  <si>
    <t xml:space="preserve"> (三)退休撫卹費：增加$1,709,000，主要係99年以後退離符合養老年金及公職退休再任本校教</t>
    <phoneticPr fontId="3" type="noConversion"/>
  </si>
  <si>
    <t xml:space="preserve">                 職員之退撫儲金。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</si>
</sst>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_);\(#,##0\)"/>
  </numFmts>
  <fonts count="2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新細明體"/>
      <family val="1"/>
      <charset val="136"/>
    </font>
    <font>
      <sz val="18"/>
      <name val="標楷體"/>
      <family val="4"/>
      <charset val="136"/>
    </font>
    <font>
      <sz val="12"/>
      <color indexed="12"/>
      <name val="新細明體"/>
      <family val="1"/>
      <charset val="136"/>
    </font>
    <font>
      <sz val="10"/>
      <color indexed="8"/>
      <name val="標楷體"/>
      <family val="4"/>
      <charset val="136"/>
    </font>
    <font>
      <sz val="11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sz val="10"/>
      <color indexed="8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1"/>
      <name val="新細明體"/>
      <family val="1"/>
      <charset val="136"/>
    </font>
    <font>
      <sz val="1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</cellStyleXfs>
  <cellXfs count="334">
    <xf numFmtId="0" fontId="0" fillId="0" borderId="0" xfId="0">
      <alignment vertical="center"/>
    </xf>
    <xf numFmtId="178" fontId="5" fillId="3" borderId="0" xfId="8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178" fontId="5" fillId="0" borderId="0" xfId="8" applyNumberFormat="1" applyFont="1" applyAlignment="1">
      <alignment vertical="center"/>
    </xf>
    <xf numFmtId="178" fontId="5" fillId="0" borderId="1" xfId="8" applyNumberFormat="1" applyFont="1" applyFill="1" applyBorder="1" applyAlignment="1">
      <alignment vertical="center"/>
    </xf>
    <xf numFmtId="178" fontId="5" fillId="0" borderId="2" xfId="8" applyNumberFormat="1" applyFont="1" applyFill="1" applyBorder="1" applyAlignment="1">
      <alignment vertical="center"/>
    </xf>
    <xf numFmtId="177" fontId="9" fillId="0" borderId="2" xfId="8" applyNumberFormat="1" applyFont="1" applyFill="1" applyBorder="1" applyAlignment="1">
      <alignment horizontal="center" vertical="center"/>
    </xf>
    <xf numFmtId="177" fontId="5" fillId="0" borderId="0" xfId="8" applyNumberFormat="1" applyFont="1" applyFill="1" applyAlignment="1">
      <alignment vertical="center"/>
    </xf>
    <xf numFmtId="43" fontId="5" fillId="0" borderId="5" xfId="8" applyFont="1" applyBorder="1" applyAlignment="1">
      <alignment horizontal="center" vertical="center" wrapText="1"/>
    </xf>
    <xf numFmtId="178" fontId="5" fillId="0" borderId="0" xfId="8" applyNumberFormat="1" applyFont="1" applyFill="1" applyAlignment="1">
      <alignment vertical="center"/>
    </xf>
    <xf numFmtId="43" fontId="9" fillId="0" borderId="6" xfId="8" applyFont="1" applyFill="1" applyBorder="1" applyAlignment="1">
      <alignment horizontal="center" vertical="center" wrapText="1"/>
    </xf>
    <xf numFmtId="178" fontId="5" fillId="0" borderId="6" xfId="8" applyNumberFormat="1" applyFont="1" applyFill="1" applyBorder="1" applyAlignment="1">
      <alignment horizontal="center" vertical="center" wrapText="1"/>
    </xf>
    <xf numFmtId="178" fontId="5" fillId="0" borderId="5" xfId="8" applyNumberFormat="1" applyFont="1" applyFill="1" applyBorder="1" applyAlignment="1">
      <alignment horizontal="center" vertical="center" wrapText="1"/>
    </xf>
    <xf numFmtId="179" fontId="9" fillId="0" borderId="2" xfId="8" applyNumberFormat="1" applyFont="1" applyFill="1" applyBorder="1" applyAlignment="1">
      <alignment horizontal="right" vertical="center"/>
    </xf>
    <xf numFmtId="179" fontId="5" fillId="0" borderId="2" xfId="8" applyNumberFormat="1" applyFont="1" applyBorder="1" applyAlignment="1">
      <alignment horizontal="center" vertical="center"/>
    </xf>
    <xf numFmtId="179" fontId="10" fillId="0" borderId="2" xfId="8" applyNumberFormat="1" applyFont="1" applyBorder="1" applyAlignment="1">
      <alignment vertical="center"/>
    </xf>
    <xf numFmtId="176" fontId="10" fillId="0" borderId="2" xfId="8" applyNumberFormat="1" applyFont="1" applyBorder="1" applyAlignment="1">
      <alignment horizontal="right" vertical="center"/>
    </xf>
    <xf numFmtId="177" fontId="5" fillId="0" borderId="6" xfId="8" applyNumberFormat="1" applyFont="1" applyFill="1" applyBorder="1" applyAlignment="1">
      <alignment horizontal="center" vertical="center" wrapText="1"/>
    </xf>
    <xf numFmtId="177" fontId="5" fillId="0" borderId="5" xfId="8" applyNumberFormat="1" applyFont="1" applyFill="1" applyBorder="1" applyAlignment="1">
      <alignment horizontal="center" vertical="center" wrapText="1"/>
    </xf>
    <xf numFmtId="178" fontId="9" fillId="0" borderId="2" xfId="8" applyNumberFormat="1" applyFont="1" applyFill="1" applyBorder="1" applyAlignment="1">
      <alignment horizontal="right" vertical="center"/>
    </xf>
    <xf numFmtId="177" fontId="5" fillId="0" borderId="2" xfId="8" applyNumberFormat="1" applyFont="1" applyFill="1" applyBorder="1" applyAlignment="1">
      <alignment horizontal="right" vertical="center"/>
    </xf>
    <xf numFmtId="179" fontId="11" fillId="0" borderId="2" xfId="8" applyNumberFormat="1" applyFont="1" applyFill="1" applyBorder="1" applyAlignment="1">
      <alignment horizontal="right" vertical="center"/>
    </xf>
    <xf numFmtId="178" fontId="11" fillId="0" borderId="2" xfId="8" applyNumberFormat="1" applyFont="1" applyFill="1" applyBorder="1" applyAlignment="1">
      <alignment horizontal="right" vertical="center"/>
    </xf>
    <xf numFmtId="43" fontId="9" fillId="0" borderId="1" xfId="8" applyFont="1" applyFill="1" applyBorder="1" applyAlignment="1">
      <alignment horizontal="center" vertical="center" wrapText="1"/>
    </xf>
    <xf numFmtId="176" fontId="10" fillId="0" borderId="0" xfId="8" applyNumberFormat="1" applyFont="1" applyBorder="1" applyAlignment="1">
      <alignment horizontal="right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vertical="center"/>
    </xf>
    <xf numFmtId="176" fontId="5" fillId="0" borderId="1" xfId="8" applyNumberFormat="1" applyFont="1" applyFill="1" applyBorder="1" applyAlignment="1">
      <alignment vertical="center"/>
    </xf>
    <xf numFmtId="0" fontId="6" fillId="0" borderId="1" xfId="8" applyNumberFormat="1" applyFont="1" applyFill="1" applyBorder="1" applyAlignment="1">
      <alignment vertical="center"/>
    </xf>
    <xf numFmtId="178" fontId="6" fillId="0" borderId="1" xfId="8" applyNumberFormat="1" applyFont="1" applyFill="1" applyBorder="1" applyAlignment="1">
      <alignment vertical="center"/>
    </xf>
    <xf numFmtId="178" fontId="6" fillId="0" borderId="0" xfId="8" applyNumberFormat="1" applyFont="1" applyFill="1" applyAlignment="1">
      <alignment vertical="center"/>
    </xf>
    <xf numFmtId="177" fontId="10" fillId="0" borderId="2" xfId="8" applyNumberFormat="1" applyFont="1" applyFill="1" applyBorder="1" applyAlignment="1">
      <alignment horizontal="right" vertical="center"/>
    </xf>
    <xf numFmtId="179" fontId="5" fillId="0" borderId="2" xfId="8" applyNumberFormat="1" applyFont="1" applyFill="1" applyBorder="1" applyAlignment="1">
      <alignment horizontal="right" vertical="center"/>
    </xf>
    <xf numFmtId="179" fontId="10" fillId="0" borderId="2" xfId="8" applyNumberFormat="1" applyFont="1" applyFill="1" applyBorder="1" applyAlignment="1">
      <alignment horizontal="right" vertical="center"/>
    </xf>
    <xf numFmtId="178" fontId="5" fillId="0" borderId="6" xfId="8" applyNumberFormat="1" applyFont="1" applyFill="1" applyBorder="1" applyAlignment="1">
      <alignment horizontal="center" vertical="center"/>
    </xf>
    <xf numFmtId="178" fontId="5" fillId="3" borderId="5" xfId="8" applyNumberFormat="1" applyFont="1" applyFill="1" applyBorder="1" applyAlignment="1">
      <alignment horizontal="center" vertical="center" wrapText="1"/>
    </xf>
    <xf numFmtId="178" fontId="5" fillId="3" borderId="3" xfId="8" applyNumberFormat="1" applyFont="1" applyFill="1" applyBorder="1" applyAlignment="1">
      <alignment vertical="center"/>
    </xf>
    <xf numFmtId="179" fontId="5" fillId="3" borderId="1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vertical="center" shrinkToFit="1"/>
    </xf>
    <xf numFmtId="179" fontId="5" fillId="3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6" xfId="0" applyFont="1" applyFill="1" applyBorder="1" applyAlignment="1">
      <alignment vertical="center"/>
    </xf>
    <xf numFmtId="178" fontId="10" fillId="0" borderId="2" xfId="8" applyNumberFormat="1" applyFont="1" applyFill="1" applyBorder="1" applyAlignment="1">
      <alignment horizontal="right" vertical="center"/>
    </xf>
    <xf numFmtId="177" fontId="0" fillId="0" borderId="0" xfId="0" applyNumberFormat="1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178" fontId="5" fillId="0" borderId="2" xfId="8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178" fontId="5" fillId="3" borderId="2" xfId="8" applyNumberFormat="1" applyFont="1" applyFill="1" applyBorder="1" applyAlignment="1">
      <alignment horizontal="right" vertical="center"/>
    </xf>
    <xf numFmtId="177" fontId="5" fillId="3" borderId="2" xfId="8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177" fontId="5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/>
    </xf>
    <xf numFmtId="178" fontId="0" fillId="0" borderId="0" xfId="8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shrinkToFit="1"/>
    </xf>
    <xf numFmtId="178" fontId="5" fillId="0" borderId="0" xfId="8" applyNumberFormat="1" applyFont="1" applyFill="1" applyAlignment="1">
      <alignment horizontal="center" vertical="center"/>
    </xf>
    <xf numFmtId="178" fontId="5" fillId="0" borderId="1" xfId="8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179" fontId="14" fillId="0" borderId="0" xfId="0" applyNumberFormat="1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 vertical="center" shrinkToFit="1"/>
    </xf>
    <xf numFmtId="178" fontId="10" fillId="0" borderId="2" xfId="8" applyNumberFormat="1" applyFont="1" applyBorder="1" applyAlignment="1">
      <alignment vertical="center"/>
    </xf>
    <xf numFmtId="0" fontId="10" fillId="0" borderId="6" xfId="0" applyFont="1" applyBorder="1" applyAlignment="1">
      <alignment vertical="center" shrinkToFit="1"/>
    </xf>
    <xf numFmtId="179" fontId="10" fillId="0" borderId="2" xfId="0" applyNumberFormat="1" applyFont="1" applyBorder="1" applyAlignment="1">
      <alignment horizontal="right" vertical="center"/>
    </xf>
    <xf numFmtId="179" fontId="10" fillId="3" borderId="2" xfId="0" applyNumberFormat="1" applyFont="1" applyFill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78" fontId="5" fillId="0" borderId="3" xfId="8" applyNumberFormat="1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179" fontId="5" fillId="0" borderId="1" xfId="0" applyNumberFormat="1" applyFont="1" applyBorder="1" applyAlignment="1">
      <alignment horizontal="right" vertical="center"/>
    </xf>
    <xf numFmtId="179" fontId="5" fillId="3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178" fontId="5" fillId="3" borderId="1" xfId="8" applyNumberFormat="1" applyFont="1" applyFill="1" applyBorder="1" applyAlignment="1">
      <alignment horizontal="right" vertical="center"/>
    </xf>
    <xf numFmtId="176" fontId="16" fillId="2" borderId="1" xfId="0" applyNumberFormat="1" applyFont="1" applyFill="1" applyBorder="1" applyAlignment="1">
      <alignment horizontal="center" vertical="center" shrinkToFit="1"/>
    </xf>
    <xf numFmtId="178" fontId="5" fillId="0" borderId="3" xfId="8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 shrinkToFit="1"/>
    </xf>
    <xf numFmtId="176" fontId="5" fillId="3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center" vertical="center" shrinkToFit="1"/>
    </xf>
    <xf numFmtId="179" fontId="7" fillId="0" borderId="0" xfId="0" applyNumberFormat="1" applyFont="1" applyAlignment="1">
      <alignment vertical="center"/>
    </xf>
    <xf numFmtId="178" fontId="10" fillId="0" borderId="8" xfId="8" applyNumberFormat="1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179" fontId="10" fillId="0" borderId="2" xfId="0" applyNumberFormat="1" applyFont="1" applyBorder="1" applyAlignment="1">
      <alignment vertical="center"/>
    </xf>
    <xf numFmtId="179" fontId="10" fillId="3" borderId="2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shrinkToFit="1"/>
    </xf>
    <xf numFmtId="176" fontId="7" fillId="0" borderId="0" xfId="0" applyNumberFormat="1" applyFont="1" applyAlignment="1">
      <alignment vertical="center"/>
    </xf>
    <xf numFmtId="178" fontId="7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 shrinkToFit="1"/>
    </xf>
    <xf numFmtId="178" fontId="10" fillId="3" borderId="2" xfId="8" applyNumberFormat="1" applyFont="1" applyFill="1" applyBorder="1" applyAlignment="1">
      <alignment horizontal="right" vertical="center"/>
    </xf>
    <xf numFmtId="178" fontId="5" fillId="0" borderId="9" xfId="8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vertical="center"/>
    </xf>
    <xf numFmtId="178" fontId="5" fillId="3" borderId="5" xfId="8" applyNumberFormat="1" applyFont="1" applyFill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8" fontId="10" fillId="0" borderId="8" xfId="8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shrinkToFit="1"/>
    </xf>
    <xf numFmtId="178" fontId="5" fillId="0" borderId="5" xfId="8" applyNumberFormat="1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16" fillId="2" borderId="5" xfId="0" applyFont="1" applyFill="1" applyBorder="1" applyAlignment="1">
      <alignment horizontal="center" vertical="center" shrinkToFit="1"/>
    </xf>
    <xf numFmtId="178" fontId="5" fillId="0" borderId="1" xfId="8" applyNumberFormat="1" applyFont="1" applyBorder="1" applyAlignment="1">
      <alignment vertical="center"/>
    </xf>
    <xf numFmtId="0" fontId="10" fillId="0" borderId="1" xfId="0" applyFont="1" applyBorder="1" applyAlignment="1">
      <alignment horizontal="right" vertical="center" shrinkToFit="1"/>
    </xf>
    <xf numFmtId="179" fontId="10" fillId="3" borderId="2" xfId="8" applyNumberFormat="1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shrinkToFit="1"/>
    </xf>
    <xf numFmtId="0" fontId="10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176" fontId="16" fillId="0" borderId="5" xfId="0" applyNumberFormat="1" applyFont="1" applyBorder="1" applyAlignment="1">
      <alignment horizontal="center" vertical="center" shrinkToFit="1"/>
    </xf>
    <xf numFmtId="178" fontId="10" fillId="0" borderId="0" xfId="8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9" fontId="20" fillId="0" borderId="0" xfId="0" applyNumberFormat="1" applyFont="1" applyBorder="1" applyAlignment="1">
      <alignment vertical="center"/>
    </xf>
    <xf numFmtId="178" fontId="10" fillId="3" borderId="0" xfId="8" applyNumberFormat="1" applyFont="1" applyFill="1" applyBorder="1" applyAlignment="1">
      <alignment horizontal="right" vertical="center"/>
    </xf>
    <xf numFmtId="176" fontId="16" fillId="0" borderId="0" xfId="0" applyNumberFormat="1" applyFont="1" applyBorder="1" applyAlignment="1">
      <alignment horizontal="center" vertical="center"/>
    </xf>
    <xf numFmtId="178" fontId="5" fillId="3" borderId="0" xfId="8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vertical="center" shrinkToFit="1"/>
    </xf>
    <xf numFmtId="0" fontId="10" fillId="3" borderId="0" xfId="0" applyFont="1" applyFill="1" applyBorder="1" applyAlignment="1">
      <alignment vertical="center"/>
    </xf>
    <xf numFmtId="179" fontId="10" fillId="3" borderId="0" xfId="0" applyNumberFormat="1" applyFont="1" applyFill="1" applyBorder="1" applyAlignment="1">
      <alignment vertical="center"/>
    </xf>
    <xf numFmtId="176" fontId="10" fillId="3" borderId="0" xfId="8" applyNumberFormat="1" applyFont="1" applyFill="1" applyBorder="1" applyAlignment="1">
      <alignment horizontal="right" vertical="center"/>
    </xf>
    <xf numFmtId="176" fontId="16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shrinkToFit="1"/>
    </xf>
    <xf numFmtId="17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179" fontId="0" fillId="0" borderId="0" xfId="0" applyNumberFormat="1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0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 shrinkToFit="1"/>
    </xf>
    <xf numFmtId="179" fontId="11" fillId="0" borderId="2" xfId="0" applyNumberFormat="1" applyFont="1" applyFill="1" applyBorder="1" applyAlignment="1">
      <alignment horizontal="right" vertical="center"/>
    </xf>
    <xf numFmtId="176" fontId="10" fillId="0" borderId="2" xfId="0" applyNumberFormat="1" applyFont="1" applyFill="1" applyBorder="1" applyAlignment="1">
      <alignment horizontal="right" vertical="center"/>
    </xf>
    <xf numFmtId="178" fontId="5" fillId="0" borderId="3" xfId="8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shrinkToFit="1"/>
    </xf>
    <xf numFmtId="179" fontId="9" fillId="0" borderId="0" xfId="0" applyNumberFormat="1" applyFont="1" applyFill="1" applyAlignment="1">
      <alignment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178" fontId="10" fillId="0" borderId="8" xfId="8" applyNumberFormat="1" applyFont="1" applyFill="1" applyBorder="1" applyAlignment="1">
      <alignment vertical="center"/>
    </xf>
    <xf numFmtId="179" fontId="11" fillId="0" borderId="8" xfId="0" applyNumberFormat="1" applyFont="1" applyFill="1" applyBorder="1" applyAlignment="1">
      <alignment vertical="center"/>
    </xf>
    <xf numFmtId="179" fontId="11" fillId="0" borderId="2" xfId="0" applyNumberFormat="1" applyFont="1" applyFill="1" applyBorder="1" applyAlignment="1">
      <alignment vertical="center"/>
    </xf>
    <xf numFmtId="179" fontId="9" fillId="0" borderId="4" xfId="8" quotePrefix="1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shrinkToFit="1"/>
    </xf>
    <xf numFmtId="179" fontId="9" fillId="0" borderId="5" xfId="0" applyNumberFormat="1" applyFont="1" applyFill="1" applyBorder="1" applyAlignment="1">
      <alignment vertical="center"/>
    </xf>
    <xf numFmtId="179" fontId="10" fillId="0" borderId="8" xfId="0" applyNumberFormat="1" applyFont="1" applyFill="1" applyBorder="1" applyAlignment="1">
      <alignment vertical="center"/>
    </xf>
    <xf numFmtId="179" fontId="9" fillId="0" borderId="4" xfId="0" applyNumberFormat="1" applyFont="1" applyFill="1" applyBorder="1" applyAlignment="1">
      <alignment vertical="center"/>
    </xf>
    <xf numFmtId="179" fontId="10" fillId="0" borderId="2" xfId="8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 shrinkToFit="1"/>
    </xf>
    <xf numFmtId="179" fontId="11" fillId="0" borderId="2" xfId="8" applyNumberFormat="1" applyFont="1" applyFill="1" applyBorder="1" applyAlignment="1">
      <alignment vertical="center"/>
    </xf>
    <xf numFmtId="176" fontId="10" fillId="0" borderId="2" xfId="8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1" xfId="0" applyFont="1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178" fontId="9" fillId="0" borderId="13" xfId="8" applyNumberFormat="1" applyFont="1" applyFill="1" applyBorder="1" applyAlignment="1">
      <alignment horizontal="center" vertical="center"/>
    </xf>
    <xf numFmtId="178" fontId="9" fillId="0" borderId="3" xfId="8" applyNumberFormat="1" applyFont="1" applyFill="1" applyBorder="1" applyAlignment="1">
      <alignment horizontal="center" vertical="center"/>
    </xf>
    <xf numFmtId="178" fontId="9" fillId="0" borderId="9" xfId="8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8" fillId="0" borderId="3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43" fontId="5" fillId="0" borderId="6" xfId="8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78" fontId="5" fillId="3" borderId="6" xfId="8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8" fontId="5" fillId="0" borderId="6" xfId="8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ont="1" applyFill="1" applyAlignment="1"/>
    <xf numFmtId="9" fontId="0" fillId="0" borderId="0" xfId="0" applyNumberFormat="1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43" fontId="5" fillId="0" borderId="6" xfId="8" applyFont="1" applyFill="1" applyBorder="1" applyAlignment="1">
      <alignment horizontal="center" vertical="center" wrapText="1"/>
    </xf>
    <xf numFmtId="178" fontId="5" fillId="0" borderId="2" xfId="8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43" fontId="5" fillId="0" borderId="5" xfId="8" applyFont="1" applyFill="1" applyBorder="1" applyAlignment="1">
      <alignment horizontal="center" vertical="center" wrapText="1"/>
    </xf>
    <xf numFmtId="178" fontId="5" fillId="0" borderId="2" xfId="8" applyNumberFormat="1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178" fontId="10" fillId="0" borderId="3" xfId="8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179" fontId="10" fillId="0" borderId="1" xfId="0" applyNumberFormat="1" applyFont="1" applyFill="1" applyBorder="1" applyAlignment="1">
      <alignment horizontal="right" vertical="center"/>
    </xf>
    <xf numFmtId="178" fontId="10" fillId="0" borderId="1" xfId="8" applyNumberFormat="1" applyFont="1" applyFill="1" applyBorder="1" applyAlignment="1">
      <alignment horizontal="right" vertical="center"/>
    </xf>
    <xf numFmtId="176" fontId="10" fillId="0" borderId="4" xfId="8" applyNumberFormat="1" applyFont="1" applyFill="1" applyBorder="1" applyAlignment="1">
      <alignment horizontal="right" vertical="center"/>
    </xf>
    <xf numFmtId="9" fontId="10" fillId="0" borderId="1" xfId="0" applyNumberFormat="1" applyFont="1" applyFill="1" applyBorder="1" applyAlignment="1">
      <alignment horizontal="right" vertical="center"/>
    </xf>
    <xf numFmtId="0" fontId="12" fillId="0" borderId="0" xfId="0" applyFont="1" applyFill="1" applyAlignment="1"/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179" fontId="5" fillId="0" borderId="1" xfId="0" applyNumberFormat="1" applyFont="1" applyFill="1" applyBorder="1" applyAlignment="1">
      <alignment vertical="center"/>
    </xf>
    <xf numFmtId="176" fontId="5" fillId="0" borderId="0" xfId="8" applyNumberFormat="1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179" fontId="10" fillId="0" borderId="3" xfId="8" applyNumberFormat="1" applyFont="1" applyFill="1" applyBorder="1" applyAlignment="1">
      <alignment vertical="center"/>
    </xf>
    <xf numFmtId="176" fontId="10" fillId="0" borderId="0" xfId="8" applyNumberFormat="1" applyFont="1" applyFill="1" applyAlignment="1">
      <alignment vertical="center"/>
    </xf>
    <xf numFmtId="0" fontId="22" fillId="0" borderId="0" xfId="0" applyFont="1" applyFill="1" applyAlignment="1"/>
    <xf numFmtId="179" fontId="5" fillId="0" borderId="0" xfId="0" applyNumberFormat="1" applyFont="1" applyFill="1" applyAlignment="1">
      <alignment vertical="center"/>
    </xf>
    <xf numFmtId="0" fontId="7" fillId="0" borderId="0" xfId="0" applyFont="1" applyFill="1" applyAlignment="1"/>
    <xf numFmtId="179" fontId="5" fillId="0" borderId="3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178" fontId="10" fillId="0" borderId="2" xfId="8" applyNumberFormat="1" applyFont="1" applyFill="1" applyBorder="1" applyAlignment="1">
      <alignment vertical="center"/>
    </xf>
    <xf numFmtId="0" fontId="12" fillId="0" borderId="7" xfId="0" applyFont="1" applyFill="1" applyBorder="1" applyAlignment="1"/>
    <xf numFmtId="0" fontId="10" fillId="0" borderId="10" xfId="0" applyFont="1" applyFill="1" applyBorder="1" applyAlignment="1">
      <alignment vertical="center"/>
    </xf>
    <xf numFmtId="9" fontId="10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177" fontId="2" fillId="0" borderId="0" xfId="0" applyNumberFormat="1" applyFont="1" applyFill="1" applyAlignment="1">
      <alignment vertical="center"/>
    </xf>
    <xf numFmtId="177" fontId="2" fillId="0" borderId="0" xfId="8" applyNumberFormat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5" fillId="0" borderId="2" xfId="8" applyNumberFormat="1" applyFont="1" applyFill="1" applyBorder="1" applyAlignment="1">
      <alignment vertical="center"/>
    </xf>
    <xf numFmtId="9" fontId="8" fillId="0" borderId="0" xfId="0" applyNumberFormat="1" applyFont="1" applyFill="1" applyAlignment="1">
      <alignment vertical="center"/>
    </xf>
    <xf numFmtId="9" fontId="5" fillId="0" borderId="0" xfId="0" applyNumberFormat="1" applyFont="1" applyFill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178" fontId="9" fillId="0" borderId="14" xfId="8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78" fontId="9" fillId="0" borderId="4" xfId="8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78" fontId="9" fillId="0" borderId="12" xfId="8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9" fontId="9" fillId="0" borderId="8" xfId="0" applyNumberFormat="1" applyFont="1" applyFill="1" applyBorder="1" applyAlignment="1">
      <alignment horizontal="center" vertical="center"/>
    </xf>
    <xf numFmtId="9" fontId="10" fillId="0" borderId="3" xfId="0" applyNumberFormat="1" applyFont="1" applyFill="1" applyBorder="1" applyAlignment="1">
      <alignment horizontal="right" vertical="center"/>
    </xf>
    <xf numFmtId="178" fontId="5" fillId="0" borderId="1" xfId="8" applyNumberFormat="1" applyFont="1" applyFill="1" applyBorder="1" applyAlignment="1">
      <alignment horizontal="right" vertical="center"/>
    </xf>
    <xf numFmtId="9" fontId="5" fillId="0" borderId="3" xfId="0" applyNumberFormat="1" applyFont="1" applyFill="1" applyBorder="1" applyAlignment="1">
      <alignment horizontal="right" vertical="center"/>
    </xf>
    <xf numFmtId="179" fontId="10" fillId="0" borderId="2" xfId="0" applyNumberFormat="1" applyFont="1" applyFill="1" applyBorder="1" applyAlignment="1">
      <alignment vertical="center"/>
    </xf>
    <xf numFmtId="178" fontId="9" fillId="0" borderId="0" xfId="8" applyNumberFormat="1" applyFont="1" applyFill="1" applyBorder="1" applyAlignment="1">
      <alignment vertical="center"/>
    </xf>
    <xf numFmtId="9" fontId="10" fillId="0" borderId="8" xfId="0" applyNumberFormat="1" applyFont="1" applyFill="1" applyBorder="1" applyAlignment="1">
      <alignment horizontal="right" vertical="center"/>
    </xf>
    <xf numFmtId="9" fontId="0" fillId="3" borderId="0" xfId="0" applyNumberFormat="1" applyFont="1" applyFill="1" applyAlignment="1">
      <alignment vertical="center"/>
    </xf>
    <xf numFmtId="9" fontId="5" fillId="3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5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 shrinkToFit="1"/>
    </xf>
    <xf numFmtId="9" fontId="0" fillId="0" borderId="0" xfId="0" applyNumberFormat="1" applyFont="1" applyFill="1" applyAlignment="1">
      <alignment vertical="center"/>
    </xf>
    <xf numFmtId="9" fontId="0" fillId="0" borderId="0" xfId="0" applyNumberFormat="1" applyFont="1" applyAlignment="1">
      <alignment vertical="center"/>
    </xf>
    <xf numFmtId="178" fontId="16" fillId="0" borderId="13" xfId="8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78" fontId="16" fillId="0" borderId="9" xfId="8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right" vertical="center" shrinkToFit="1"/>
    </xf>
    <xf numFmtId="9" fontId="5" fillId="0" borderId="3" xfId="0" applyNumberFormat="1" applyFont="1" applyBorder="1" applyAlignment="1">
      <alignment horizontal="right" vertical="center" shrinkToFit="1"/>
    </xf>
    <xf numFmtId="179" fontId="5" fillId="0" borderId="1" xfId="8" applyNumberFormat="1" applyFont="1" applyFill="1" applyBorder="1" applyAlignment="1">
      <alignment vertical="center"/>
    </xf>
    <xf numFmtId="9" fontId="5" fillId="0" borderId="9" xfId="0" applyNumberFormat="1" applyFont="1" applyBorder="1" applyAlignment="1">
      <alignment horizontal="right" vertical="center" shrinkToFit="1"/>
    </xf>
    <xf numFmtId="9" fontId="5" fillId="0" borderId="5" xfId="0" applyNumberFormat="1" applyFont="1" applyBorder="1" applyAlignment="1">
      <alignment horizontal="right" vertical="center" shrinkToFit="1"/>
    </xf>
    <xf numFmtId="9" fontId="10" fillId="0" borderId="2" xfId="0" applyNumberFormat="1" applyFont="1" applyBorder="1" applyAlignment="1">
      <alignment horizontal="right" vertical="center" shrinkToFit="1"/>
    </xf>
    <xf numFmtId="179" fontId="5" fillId="0" borderId="1" xfId="0" applyNumberFormat="1" applyFont="1" applyFill="1" applyBorder="1" applyAlignment="1">
      <alignment horizontal="right" vertical="center"/>
    </xf>
    <xf numFmtId="9" fontId="10" fillId="0" borderId="0" xfId="0" applyNumberFormat="1" applyFont="1" applyBorder="1" applyAlignment="1">
      <alignment horizontal="right" vertical="center"/>
    </xf>
    <xf numFmtId="9" fontId="10" fillId="3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9" fontId="5" fillId="0" borderId="0" xfId="0" applyNumberFormat="1" applyFont="1" applyAlignment="1">
      <alignment vertical="center"/>
    </xf>
  </cellXfs>
  <cellStyles count="11">
    <cellStyle name="一般" xfId="0" builtinId="0"/>
    <cellStyle name="一般 11" xfId="2"/>
    <cellStyle name="一般 12" xfId="3"/>
    <cellStyle name="一般 2" xfId="4"/>
    <cellStyle name="一般 3" xfId="5"/>
    <cellStyle name="一般 4" xfId="1"/>
    <cellStyle name="一般 6" xfId="6"/>
    <cellStyle name="一般 7" xfId="7"/>
    <cellStyle name="千分位 2" xfId="9"/>
    <cellStyle name="千分位 3" xfId="8"/>
    <cellStyle name="百分比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ny\AppData\Local\Temp\Rar$DI00.451\&#38468;&#20214;5&#65306;&#38928;&#31639;&#26360;(P4~7,P13~6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試算現金"/>
      <sheetName val="2.圖-收入(p4)"/>
      <sheetName val="3.圖-總支出(p5)"/>
      <sheetName val="4.圖-經常門支出(p6)"/>
      <sheetName val="5.圖-資本門支出(p7)"/>
      <sheetName val="6.收支餘絀表(p13)"/>
      <sheetName val="7.資產變動表(p14)"/>
      <sheetName val="8.增置資產明細(p15~27)"/>
      <sheetName val="9.借款(P28)"/>
      <sheetName val="10.收入明細表(p29)"/>
      <sheetName val="11.圖-學雜費--身份別(p30)"/>
      <sheetName val="12.圖-學雜費--部別(p31)"/>
      <sheetName val="13.圖-學雜費--日(p32)"/>
      <sheetName val="14.圖-學雜費(夜)P33"/>
      <sheetName val="15.圖-學雜費-進(p34)"/>
      <sheetName val="16.學雜費收入(p35~43)"/>
      <sheetName val="17.推廣收入(p44)"/>
      <sheetName val="18.產學收入(p45)"/>
      <sheetName val="19.補助收入(p46-47)"/>
      <sheetName val="20.財務收入P48)"/>
      <sheetName val="21.其他收入P49)"/>
      <sheetName val="22.支出明細表(p50~51)"/>
      <sheetName val="23.董事會支出(p52)"/>
      <sheetName val="24.行政支出(p53)"/>
      <sheetName val="25.教學支出(p54)"/>
      <sheetName val="26.獎學金(p55)"/>
      <sheetName val="27.推廣支出(p56~57)"/>
      <sheetName val="28.產學支出(p58)"/>
      <sheetName val="29.財務支出(p59)"/>
      <sheetName val="30.其他支出(p60)"/>
      <sheetName val="31.會科彙整(w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F9">
            <v>8000000</v>
          </cell>
        </row>
        <row r="10">
          <cell r="F10">
            <v>5000000</v>
          </cell>
        </row>
        <row r="11">
          <cell r="F11">
            <v>586000</v>
          </cell>
        </row>
        <row r="12">
          <cell r="F12">
            <v>301000</v>
          </cell>
        </row>
        <row r="13">
          <cell r="F13">
            <v>204000</v>
          </cell>
        </row>
        <row r="14">
          <cell r="F14">
            <v>76000</v>
          </cell>
        </row>
        <row r="15">
          <cell r="F15">
            <v>1818000</v>
          </cell>
        </row>
        <row r="16">
          <cell r="F16">
            <v>1756000</v>
          </cell>
        </row>
        <row r="17">
          <cell r="F17">
            <v>1110000</v>
          </cell>
        </row>
        <row r="18">
          <cell r="F18">
            <v>1000000</v>
          </cell>
        </row>
        <row r="19">
          <cell r="F19">
            <v>800000</v>
          </cell>
        </row>
        <row r="20">
          <cell r="F20">
            <v>800000</v>
          </cell>
        </row>
        <row r="21">
          <cell r="F21">
            <v>720000</v>
          </cell>
        </row>
        <row r="22">
          <cell r="F22">
            <v>600000</v>
          </cell>
        </row>
        <row r="23">
          <cell r="F23">
            <v>600000</v>
          </cell>
        </row>
        <row r="24">
          <cell r="F24">
            <v>550000</v>
          </cell>
        </row>
        <row r="25">
          <cell r="F25">
            <v>500000</v>
          </cell>
        </row>
        <row r="26">
          <cell r="F26">
            <v>500000</v>
          </cell>
        </row>
        <row r="27">
          <cell r="F27">
            <v>500000</v>
          </cell>
        </row>
        <row r="28">
          <cell r="F28">
            <v>500000</v>
          </cell>
        </row>
        <row r="29">
          <cell r="F29">
            <v>500000</v>
          </cell>
        </row>
        <row r="30">
          <cell r="F30">
            <v>350000</v>
          </cell>
        </row>
        <row r="31">
          <cell r="F31">
            <v>320000</v>
          </cell>
        </row>
        <row r="32">
          <cell r="F32">
            <v>300000</v>
          </cell>
        </row>
        <row r="33">
          <cell r="F33">
            <v>300000</v>
          </cell>
        </row>
        <row r="34">
          <cell r="F34">
            <v>300000</v>
          </cell>
        </row>
        <row r="35">
          <cell r="F35">
            <v>250000</v>
          </cell>
        </row>
        <row r="36">
          <cell r="F36">
            <v>220000</v>
          </cell>
        </row>
        <row r="37">
          <cell r="F37">
            <v>216000</v>
          </cell>
        </row>
        <row r="38">
          <cell r="F38">
            <v>200000</v>
          </cell>
        </row>
        <row r="39">
          <cell r="F39">
            <v>150000</v>
          </cell>
        </row>
        <row r="40">
          <cell r="F40">
            <v>100000</v>
          </cell>
        </row>
        <row r="41">
          <cell r="F41">
            <v>84000</v>
          </cell>
        </row>
        <row r="42">
          <cell r="F42">
            <v>65000</v>
          </cell>
        </row>
        <row r="43">
          <cell r="F43">
            <v>36000</v>
          </cell>
        </row>
        <row r="44">
          <cell r="F44">
            <v>22000</v>
          </cell>
        </row>
        <row r="45">
          <cell r="F45">
            <v>520000</v>
          </cell>
        </row>
        <row r="46">
          <cell r="F46">
            <v>350000</v>
          </cell>
        </row>
        <row r="47">
          <cell r="F47">
            <v>96000</v>
          </cell>
        </row>
        <row r="48">
          <cell r="F48">
            <v>4200000</v>
          </cell>
        </row>
        <row r="49">
          <cell r="F49">
            <v>2200000</v>
          </cell>
        </row>
        <row r="50">
          <cell r="F50">
            <v>1500000</v>
          </cell>
        </row>
        <row r="51">
          <cell r="F51">
            <v>1500000</v>
          </cell>
        </row>
        <row r="52">
          <cell r="F52">
            <v>1400000</v>
          </cell>
        </row>
        <row r="53">
          <cell r="F53">
            <v>1362000</v>
          </cell>
        </row>
        <row r="54">
          <cell r="F54">
            <v>1000000</v>
          </cell>
        </row>
        <row r="55">
          <cell r="F55">
            <v>900000</v>
          </cell>
        </row>
        <row r="56">
          <cell r="F56">
            <v>850000</v>
          </cell>
        </row>
        <row r="57">
          <cell r="F57">
            <v>850000</v>
          </cell>
        </row>
        <row r="58">
          <cell r="F58">
            <v>700000</v>
          </cell>
        </row>
        <row r="59">
          <cell r="F59">
            <v>861000</v>
          </cell>
        </row>
        <row r="60">
          <cell r="F60">
            <v>600000</v>
          </cell>
        </row>
        <row r="61">
          <cell r="F61">
            <v>560000</v>
          </cell>
        </row>
        <row r="62">
          <cell r="F62">
            <v>504000</v>
          </cell>
        </row>
        <row r="63">
          <cell r="F63">
            <v>501000</v>
          </cell>
        </row>
        <row r="64">
          <cell r="F64">
            <v>360000</v>
          </cell>
        </row>
        <row r="65">
          <cell r="F65">
            <v>350000</v>
          </cell>
        </row>
        <row r="66">
          <cell r="F66">
            <v>300000</v>
          </cell>
        </row>
        <row r="67">
          <cell r="F67">
            <v>270000</v>
          </cell>
        </row>
        <row r="68">
          <cell r="F68">
            <v>240000</v>
          </cell>
        </row>
        <row r="69">
          <cell r="F69">
            <v>212000</v>
          </cell>
        </row>
        <row r="70">
          <cell r="F70">
            <v>180000</v>
          </cell>
        </row>
        <row r="71">
          <cell r="F71">
            <v>150000</v>
          </cell>
        </row>
        <row r="72">
          <cell r="F72">
            <v>84000</v>
          </cell>
        </row>
        <row r="73">
          <cell r="F73">
            <v>60000</v>
          </cell>
        </row>
        <row r="74">
          <cell r="F74">
            <v>60000</v>
          </cell>
        </row>
        <row r="75">
          <cell r="F75">
            <v>60000</v>
          </cell>
        </row>
        <row r="76">
          <cell r="F76">
            <v>56000</v>
          </cell>
        </row>
        <row r="77">
          <cell r="F77">
            <v>50000</v>
          </cell>
        </row>
        <row r="78">
          <cell r="F78">
            <v>900000</v>
          </cell>
        </row>
        <row r="79">
          <cell r="F79">
            <v>776000</v>
          </cell>
        </row>
        <row r="80">
          <cell r="F80">
            <v>394000</v>
          </cell>
        </row>
        <row r="81">
          <cell r="F81">
            <v>250000</v>
          </cell>
        </row>
        <row r="82">
          <cell r="F82">
            <v>235000</v>
          </cell>
        </row>
        <row r="83">
          <cell r="F83">
            <v>120000</v>
          </cell>
        </row>
        <row r="84">
          <cell r="F84">
            <v>120000</v>
          </cell>
        </row>
        <row r="85">
          <cell r="F85">
            <v>94000</v>
          </cell>
        </row>
        <row r="86">
          <cell r="F86">
            <v>89000</v>
          </cell>
        </row>
        <row r="87">
          <cell r="F87">
            <v>64000</v>
          </cell>
        </row>
        <row r="88">
          <cell r="F88">
            <v>60000</v>
          </cell>
        </row>
        <row r="89">
          <cell r="F89">
            <v>60000</v>
          </cell>
        </row>
        <row r="90">
          <cell r="F90">
            <v>59000</v>
          </cell>
        </row>
        <row r="91">
          <cell r="F91">
            <v>696000</v>
          </cell>
        </row>
        <row r="92">
          <cell r="F92">
            <v>50000</v>
          </cell>
        </row>
        <row r="93">
          <cell r="F93">
            <v>68000</v>
          </cell>
        </row>
        <row r="94">
          <cell r="F94">
            <v>30000</v>
          </cell>
        </row>
        <row r="95">
          <cell r="F95">
            <v>164000</v>
          </cell>
        </row>
        <row r="96">
          <cell r="F96">
            <v>50000</v>
          </cell>
        </row>
        <row r="97">
          <cell r="F97">
            <v>60000</v>
          </cell>
        </row>
        <row r="98">
          <cell r="F98">
            <v>263000</v>
          </cell>
        </row>
        <row r="99">
          <cell r="F99">
            <v>230000</v>
          </cell>
        </row>
        <row r="100">
          <cell r="F100">
            <v>130000</v>
          </cell>
        </row>
        <row r="101">
          <cell r="F101">
            <v>98000</v>
          </cell>
        </row>
        <row r="102">
          <cell r="F102">
            <v>85000</v>
          </cell>
        </row>
        <row r="103">
          <cell r="F103">
            <v>77000</v>
          </cell>
        </row>
        <row r="104">
          <cell r="F104">
            <v>70000</v>
          </cell>
        </row>
        <row r="105">
          <cell r="F105">
            <v>54000</v>
          </cell>
        </row>
        <row r="106">
          <cell r="F106">
            <v>12000</v>
          </cell>
        </row>
        <row r="107">
          <cell r="F107">
            <v>96000</v>
          </cell>
        </row>
        <row r="108">
          <cell r="F108">
            <v>20000</v>
          </cell>
        </row>
        <row r="109">
          <cell r="F109">
            <v>10000</v>
          </cell>
        </row>
        <row r="110">
          <cell r="F110">
            <v>68000</v>
          </cell>
        </row>
        <row r="111">
          <cell r="F111">
            <v>41000</v>
          </cell>
        </row>
        <row r="112">
          <cell r="F112">
            <v>35000</v>
          </cell>
        </row>
        <row r="113">
          <cell r="F113">
            <v>520000</v>
          </cell>
        </row>
        <row r="114">
          <cell r="F114">
            <v>444000</v>
          </cell>
        </row>
        <row r="115">
          <cell r="F115">
            <v>84000</v>
          </cell>
        </row>
        <row r="116">
          <cell r="F116">
            <v>82000</v>
          </cell>
        </row>
        <row r="117">
          <cell r="F117">
            <v>70000</v>
          </cell>
        </row>
        <row r="118">
          <cell r="F118">
            <v>49000</v>
          </cell>
        </row>
        <row r="119">
          <cell r="F119">
            <v>25000</v>
          </cell>
        </row>
        <row r="120">
          <cell r="F120">
            <v>12000</v>
          </cell>
        </row>
        <row r="121">
          <cell r="F121">
            <v>167000</v>
          </cell>
        </row>
        <row r="122">
          <cell r="F122">
            <v>742000</v>
          </cell>
        </row>
        <row r="123">
          <cell r="F123">
            <v>48000</v>
          </cell>
        </row>
        <row r="124">
          <cell r="F124">
            <v>31000</v>
          </cell>
        </row>
        <row r="125">
          <cell r="F125">
            <v>30000</v>
          </cell>
        </row>
        <row r="126">
          <cell r="F126">
            <v>1152000</v>
          </cell>
        </row>
        <row r="127">
          <cell r="F127">
            <v>21000</v>
          </cell>
        </row>
        <row r="128">
          <cell r="F128">
            <v>175000</v>
          </cell>
        </row>
        <row r="129">
          <cell r="F129">
            <v>60000</v>
          </cell>
        </row>
        <row r="130">
          <cell r="F130">
            <v>44000</v>
          </cell>
        </row>
        <row r="131">
          <cell r="F131">
            <v>60000</v>
          </cell>
        </row>
        <row r="132">
          <cell r="F132">
            <v>200000</v>
          </cell>
        </row>
        <row r="133">
          <cell r="F133">
            <v>74000</v>
          </cell>
        </row>
        <row r="134">
          <cell r="F134">
            <v>70000</v>
          </cell>
        </row>
        <row r="135">
          <cell r="F135">
            <v>42000</v>
          </cell>
        </row>
        <row r="136">
          <cell r="F136">
            <v>31000</v>
          </cell>
        </row>
        <row r="137">
          <cell r="F137">
            <v>1020000</v>
          </cell>
        </row>
        <row r="138">
          <cell r="F138">
            <v>700000</v>
          </cell>
        </row>
        <row r="139">
          <cell r="F139">
            <v>90000</v>
          </cell>
        </row>
        <row r="140">
          <cell r="F140">
            <v>50000</v>
          </cell>
        </row>
        <row r="141">
          <cell r="F141">
            <v>70000</v>
          </cell>
        </row>
        <row r="142">
          <cell r="F142">
            <v>2805000</v>
          </cell>
        </row>
        <row r="143">
          <cell r="F143">
            <v>300000</v>
          </cell>
        </row>
        <row r="144">
          <cell r="F144">
            <v>175000</v>
          </cell>
        </row>
        <row r="145">
          <cell r="F145">
            <v>150000</v>
          </cell>
        </row>
        <row r="146">
          <cell r="F146">
            <v>148000</v>
          </cell>
        </row>
        <row r="147">
          <cell r="F147">
            <v>135000</v>
          </cell>
        </row>
        <row r="148">
          <cell r="F148">
            <v>135000</v>
          </cell>
        </row>
        <row r="149">
          <cell r="F149">
            <v>2300000</v>
          </cell>
        </row>
        <row r="150">
          <cell r="F150">
            <v>1248000</v>
          </cell>
        </row>
        <row r="151">
          <cell r="F151">
            <v>750000</v>
          </cell>
        </row>
        <row r="152">
          <cell r="F152">
            <v>400000</v>
          </cell>
        </row>
        <row r="153">
          <cell r="F153">
            <v>325000</v>
          </cell>
        </row>
        <row r="154">
          <cell r="F154">
            <v>289000</v>
          </cell>
        </row>
        <row r="155">
          <cell r="F155">
            <v>200000</v>
          </cell>
        </row>
        <row r="156">
          <cell r="F156">
            <v>248000</v>
          </cell>
        </row>
        <row r="157">
          <cell r="F157">
            <v>143000</v>
          </cell>
        </row>
        <row r="158">
          <cell r="F158">
            <v>500000</v>
          </cell>
        </row>
        <row r="159">
          <cell r="F159">
            <v>240000</v>
          </cell>
        </row>
        <row r="160">
          <cell r="F160">
            <v>63000</v>
          </cell>
        </row>
        <row r="161">
          <cell r="F161">
            <v>58000</v>
          </cell>
        </row>
        <row r="162">
          <cell r="F162">
            <v>40000</v>
          </cell>
        </row>
        <row r="163">
          <cell r="F163">
            <v>20000</v>
          </cell>
        </row>
        <row r="164">
          <cell r="F164">
            <v>100000</v>
          </cell>
        </row>
        <row r="165">
          <cell r="F165">
            <v>92000</v>
          </cell>
        </row>
        <row r="166">
          <cell r="F166">
            <v>69000</v>
          </cell>
        </row>
        <row r="167">
          <cell r="F167">
            <v>39000</v>
          </cell>
        </row>
        <row r="168">
          <cell r="F168">
            <v>39000</v>
          </cell>
        </row>
        <row r="169">
          <cell r="F169">
            <v>30000</v>
          </cell>
        </row>
        <row r="170">
          <cell r="F170">
            <v>11000</v>
          </cell>
        </row>
        <row r="171">
          <cell r="F171">
            <v>45000</v>
          </cell>
        </row>
        <row r="172">
          <cell r="F172">
            <v>358000</v>
          </cell>
        </row>
        <row r="173">
          <cell r="F173">
            <v>69000</v>
          </cell>
        </row>
        <row r="174">
          <cell r="F174">
            <v>55000</v>
          </cell>
        </row>
        <row r="175">
          <cell r="F175">
            <v>30000</v>
          </cell>
        </row>
        <row r="176">
          <cell r="F176">
            <v>22000</v>
          </cell>
        </row>
        <row r="177">
          <cell r="F177">
            <v>179000</v>
          </cell>
        </row>
        <row r="178">
          <cell r="F178">
            <v>52000</v>
          </cell>
        </row>
        <row r="179">
          <cell r="F179">
            <v>24000</v>
          </cell>
        </row>
        <row r="180">
          <cell r="F180">
            <v>23000</v>
          </cell>
        </row>
        <row r="181">
          <cell r="F181">
            <v>21000</v>
          </cell>
        </row>
        <row r="182">
          <cell r="F182">
            <v>63000</v>
          </cell>
        </row>
        <row r="183">
          <cell r="F183">
            <v>59000</v>
          </cell>
        </row>
        <row r="184">
          <cell r="F184">
            <v>58000</v>
          </cell>
        </row>
        <row r="185">
          <cell r="F185">
            <v>56000</v>
          </cell>
        </row>
        <row r="186">
          <cell r="F186">
            <v>54000</v>
          </cell>
        </row>
        <row r="187">
          <cell r="F187">
            <v>52000</v>
          </cell>
        </row>
        <row r="188">
          <cell r="F188">
            <v>49000</v>
          </cell>
        </row>
        <row r="189">
          <cell r="F189">
            <v>43000</v>
          </cell>
        </row>
        <row r="190">
          <cell r="F190">
            <v>40000</v>
          </cell>
        </row>
        <row r="191">
          <cell r="F191">
            <v>32000</v>
          </cell>
        </row>
        <row r="192">
          <cell r="F192">
            <v>30000</v>
          </cell>
        </row>
        <row r="193">
          <cell r="F193">
            <v>30000</v>
          </cell>
        </row>
        <row r="194">
          <cell r="F194">
            <v>28000</v>
          </cell>
        </row>
        <row r="195">
          <cell r="F195">
            <v>22000</v>
          </cell>
        </row>
        <row r="196">
          <cell r="F196">
            <v>20000</v>
          </cell>
        </row>
        <row r="197">
          <cell r="F197">
            <v>20000</v>
          </cell>
        </row>
        <row r="198">
          <cell r="F198">
            <v>20000</v>
          </cell>
        </row>
        <row r="199">
          <cell r="F199">
            <v>20000</v>
          </cell>
        </row>
        <row r="200">
          <cell r="F200">
            <v>19000</v>
          </cell>
        </row>
        <row r="201">
          <cell r="F201">
            <v>18000</v>
          </cell>
        </row>
        <row r="202">
          <cell r="F202">
            <v>16000</v>
          </cell>
        </row>
        <row r="203">
          <cell r="F203">
            <v>15000</v>
          </cell>
        </row>
        <row r="204">
          <cell r="F204">
            <v>15000</v>
          </cell>
        </row>
        <row r="205">
          <cell r="F205">
            <v>15000</v>
          </cell>
        </row>
        <row r="206">
          <cell r="F206">
            <v>15000</v>
          </cell>
        </row>
        <row r="207">
          <cell r="F207">
            <v>11000</v>
          </cell>
        </row>
        <row r="208">
          <cell r="F208">
            <v>10000</v>
          </cell>
        </row>
        <row r="209">
          <cell r="F209">
            <v>10000</v>
          </cell>
        </row>
        <row r="210">
          <cell r="F210">
            <v>10000</v>
          </cell>
        </row>
        <row r="211">
          <cell r="F211">
            <v>10000</v>
          </cell>
        </row>
        <row r="212">
          <cell r="F212">
            <v>131000</v>
          </cell>
        </row>
        <row r="213">
          <cell r="F213">
            <v>91000</v>
          </cell>
        </row>
        <row r="214">
          <cell r="F214">
            <v>55000</v>
          </cell>
        </row>
        <row r="215">
          <cell r="F215">
            <v>43000</v>
          </cell>
        </row>
        <row r="216">
          <cell r="F216">
            <v>40000</v>
          </cell>
        </row>
        <row r="217">
          <cell r="F217">
            <v>30000</v>
          </cell>
        </row>
        <row r="218">
          <cell r="F218">
            <v>25000</v>
          </cell>
        </row>
        <row r="219">
          <cell r="F219">
            <v>18000</v>
          </cell>
        </row>
        <row r="220">
          <cell r="F220">
            <v>14000</v>
          </cell>
        </row>
        <row r="221">
          <cell r="F221">
            <v>209000</v>
          </cell>
        </row>
        <row r="222">
          <cell r="F222">
            <v>78000</v>
          </cell>
        </row>
        <row r="223">
          <cell r="F223">
            <v>63000</v>
          </cell>
        </row>
        <row r="224">
          <cell r="F224">
            <v>20000</v>
          </cell>
        </row>
        <row r="225">
          <cell r="F225">
            <v>98000</v>
          </cell>
        </row>
        <row r="226">
          <cell r="F226">
            <v>2041000</v>
          </cell>
        </row>
        <row r="227">
          <cell r="F227">
            <v>845000</v>
          </cell>
        </row>
        <row r="228">
          <cell r="F228">
            <v>728000</v>
          </cell>
        </row>
        <row r="229">
          <cell r="F229">
            <v>640000</v>
          </cell>
        </row>
        <row r="230">
          <cell r="F230">
            <v>481000</v>
          </cell>
        </row>
        <row r="231">
          <cell r="F231">
            <v>442000</v>
          </cell>
        </row>
        <row r="232">
          <cell r="F232">
            <v>416000</v>
          </cell>
        </row>
        <row r="233">
          <cell r="F233">
            <v>406000</v>
          </cell>
        </row>
        <row r="234">
          <cell r="F234">
            <v>390000</v>
          </cell>
        </row>
        <row r="235">
          <cell r="F235">
            <v>385000</v>
          </cell>
        </row>
        <row r="236">
          <cell r="F236">
            <v>300000</v>
          </cell>
        </row>
        <row r="237">
          <cell r="F237">
            <v>195000</v>
          </cell>
        </row>
        <row r="238">
          <cell r="F238">
            <v>180000</v>
          </cell>
        </row>
        <row r="239">
          <cell r="F239">
            <v>104000</v>
          </cell>
        </row>
        <row r="240">
          <cell r="F240">
            <v>98000</v>
          </cell>
        </row>
        <row r="241">
          <cell r="F241">
            <v>90000</v>
          </cell>
        </row>
        <row r="242">
          <cell r="F242">
            <v>85000</v>
          </cell>
        </row>
        <row r="243">
          <cell r="F243">
            <v>80000</v>
          </cell>
        </row>
        <row r="244">
          <cell r="F244">
            <v>78000</v>
          </cell>
        </row>
        <row r="245">
          <cell r="F245">
            <v>68000</v>
          </cell>
        </row>
        <row r="246">
          <cell r="F246">
            <v>55000</v>
          </cell>
        </row>
        <row r="247">
          <cell r="F247">
            <v>47000</v>
          </cell>
        </row>
        <row r="248">
          <cell r="F248">
            <v>40000</v>
          </cell>
        </row>
        <row r="249">
          <cell r="F249">
            <v>35000</v>
          </cell>
        </row>
        <row r="250">
          <cell r="F250">
            <v>35000</v>
          </cell>
        </row>
        <row r="251">
          <cell r="F251">
            <v>35000</v>
          </cell>
        </row>
        <row r="252">
          <cell r="F252">
            <v>34000</v>
          </cell>
        </row>
        <row r="253">
          <cell r="F253">
            <v>33000</v>
          </cell>
        </row>
        <row r="254">
          <cell r="F254">
            <v>25000</v>
          </cell>
        </row>
        <row r="255">
          <cell r="F255">
            <v>210000</v>
          </cell>
        </row>
        <row r="256">
          <cell r="F256">
            <v>150000</v>
          </cell>
        </row>
        <row r="257">
          <cell r="F257">
            <v>106000</v>
          </cell>
        </row>
        <row r="258">
          <cell r="F258">
            <v>98000</v>
          </cell>
        </row>
        <row r="259">
          <cell r="F259">
            <v>80000</v>
          </cell>
        </row>
        <row r="260">
          <cell r="F260">
            <v>63000</v>
          </cell>
        </row>
        <row r="261">
          <cell r="F261">
            <v>60000</v>
          </cell>
        </row>
        <row r="262">
          <cell r="F262">
            <v>60000</v>
          </cell>
        </row>
        <row r="263">
          <cell r="F263">
            <v>50000</v>
          </cell>
        </row>
        <row r="264">
          <cell r="F264">
            <v>45000</v>
          </cell>
        </row>
        <row r="265">
          <cell r="F265">
            <v>38000</v>
          </cell>
        </row>
        <row r="266">
          <cell r="F266">
            <v>36000</v>
          </cell>
        </row>
        <row r="267">
          <cell r="F267">
            <v>36000</v>
          </cell>
        </row>
        <row r="268">
          <cell r="F268">
            <v>21000</v>
          </cell>
        </row>
        <row r="269">
          <cell r="F269">
            <v>20000</v>
          </cell>
        </row>
        <row r="270">
          <cell r="F270">
            <v>14000</v>
          </cell>
        </row>
        <row r="271">
          <cell r="F271">
            <v>10000</v>
          </cell>
        </row>
        <row r="272">
          <cell r="F272">
            <v>2380000</v>
          </cell>
        </row>
        <row r="273">
          <cell r="F273">
            <v>1000000</v>
          </cell>
        </row>
        <row r="275">
          <cell r="F275">
            <v>157000</v>
          </cell>
        </row>
        <row r="276">
          <cell r="F276">
            <v>275000</v>
          </cell>
        </row>
        <row r="277">
          <cell r="F277">
            <v>190000</v>
          </cell>
        </row>
        <row r="278">
          <cell r="F278">
            <v>78000</v>
          </cell>
        </row>
        <row r="279">
          <cell r="F279">
            <v>73000</v>
          </cell>
        </row>
        <row r="280">
          <cell r="F280">
            <v>35000</v>
          </cell>
        </row>
        <row r="281">
          <cell r="F281">
            <v>260000</v>
          </cell>
        </row>
        <row r="282">
          <cell r="F282">
            <v>100000</v>
          </cell>
        </row>
        <row r="283">
          <cell r="F283">
            <v>23000</v>
          </cell>
        </row>
        <row r="284">
          <cell r="F284">
            <v>19000</v>
          </cell>
        </row>
        <row r="285">
          <cell r="F285">
            <v>68000</v>
          </cell>
        </row>
        <row r="286">
          <cell r="F286">
            <v>75000</v>
          </cell>
        </row>
        <row r="287">
          <cell r="F287">
            <v>20000</v>
          </cell>
        </row>
        <row r="288">
          <cell r="F288">
            <v>1900000</v>
          </cell>
        </row>
        <row r="289">
          <cell r="F289">
            <v>1500000</v>
          </cell>
        </row>
        <row r="290">
          <cell r="F290">
            <v>574000</v>
          </cell>
        </row>
        <row r="291">
          <cell r="F291">
            <v>300000</v>
          </cell>
        </row>
        <row r="292">
          <cell r="F292">
            <v>135000</v>
          </cell>
        </row>
        <row r="293">
          <cell r="F293">
            <v>90000</v>
          </cell>
        </row>
      </sheetData>
      <sheetData sheetId="8" refreshError="1"/>
      <sheetData sheetId="9">
        <row r="10">
          <cell r="A10">
            <v>562670995</v>
          </cell>
          <cell r="E10">
            <v>559085000</v>
          </cell>
          <cell r="F10">
            <v>554990000</v>
          </cell>
        </row>
        <row r="14">
          <cell r="A14">
            <v>7178422</v>
          </cell>
          <cell r="E14">
            <v>6775000</v>
          </cell>
          <cell r="F14">
            <v>6700000</v>
          </cell>
        </row>
        <row r="15">
          <cell r="A15">
            <v>24041083</v>
          </cell>
          <cell r="E15">
            <v>30000000</v>
          </cell>
          <cell r="F15">
            <v>29900000</v>
          </cell>
        </row>
        <row r="16">
          <cell r="A16">
            <v>116270070</v>
          </cell>
          <cell r="E16">
            <v>132761000</v>
          </cell>
          <cell r="F16">
            <v>110500000</v>
          </cell>
        </row>
        <row r="19">
          <cell r="A19">
            <v>5345536</v>
          </cell>
          <cell r="E19">
            <v>5098000</v>
          </cell>
          <cell r="F19">
            <v>5005000</v>
          </cell>
        </row>
        <row r="22">
          <cell r="A22">
            <v>29592931</v>
          </cell>
          <cell r="E22">
            <v>25796000</v>
          </cell>
          <cell r="F22">
            <v>25600000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83">
          <cell r="J183">
            <v>9000000</v>
          </cell>
        </row>
        <row r="184">
          <cell r="J184">
            <v>1700000</v>
          </cell>
        </row>
        <row r="185">
          <cell r="H185">
            <v>414230587.46890032</v>
          </cell>
          <cell r="J185">
            <v>144854056.92218989</v>
          </cell>
        </row>
      </sheetData>
      <sheetData sheetId="16">
        <row r="18">
          <cell r="B18">
            <v>6775000</v>
          </cell>
        </row>
      </sheetData>
      <sheetData sheetId="17">
        <row r="22">
          <cell r="B22">
            <v>30000000</v>
          </cell>
        </row>
      </sheetData>
      <sheetData sheetId="18">
        <row r="44">
          <cell r="B44">
            <v>1000000</v>
          </cell>
        </row>
        <row r="45">
          <cell r="B45">
            <v>132761000</v>
          </cell>
        </row>
      </sheetData>
      <sheetData sheetId="19">
        <row r="7">
          <cell r="B7">
            <v>5093000</v>
          </cell>
        </row>
        <row r="9">
          <cell r="B9">
            <v>5000</v>
          </cell>
        </row>
      </sheetData>
      <sheetData sheetId="20">
        <row r="7">
          <cell r="B7">
            <v>1402000</v>
          </cell>
        </row>
        <row r="24">
          <cell r="B24">
            <v>19800000</v>
          </cell>
        </row>
        <row r="27">
          <cell r="B27">
            <v>4594000</v>
          </cell>
        </row>
      </sheetData>
      <sheetData sheetId="21">
        <row r="9">
          <cell r="A9">
            <v>3102487</v>
          </cell>
          <cell r="E9">
            <v>3641000</v>
          </cell>
          <cell r="F9">
            <v>3473000</v>
          </cell>
        </row>
        <row r="15">
          <cell r="A15">
            <v>161732406</v>
          </cell>
          <cell r="E15">
            <v>205959000</v>
          </cell>
          <cell r="F15">
            <v>191900000</v>
          </cell>
        </row>
        <row r="21">
          <cell r="A21">
            <v>423100776</v>
          </cell>
          <cell r="E21">
            <v>454046000</v>
          </cell>
          <cell r="F21">
            <v>437600000</v>
          </cell>
        </row>
        <row r="27">
          <cell r="A27">
            <v>50296136</v>
          </cell>
          <cell r="E27">
            <v>54540000</v>
          </cell>
          <cell r="F27">
            <v>49440000</v>
          </cell>
        </row>
        <row r="30">
          <cell r="A30">
            <v>4632925</v>
          </cell>
          <cell r="E30">
            <v>4850000</v>
          </cell>
          <cell r="F30">
            <v>4553000</v>
          </cell>
        </row>
        <row r="35">
          <cell r="A35">
            <v>24358319</v>
          </cell>
          <cell r="E35">
            <v>27999000</v>
          </cell>
          <cell r="F35">
            <v>27900000</v>
          </cell>
        </row>
        <row r="38">
          <cell r="A38">
            <v>1611269</v>
          </cell>
          <cell r="E38">
            <v>1268000</v>
          </cell>
          <cell r="F38">
            <v>1260000</v>
          </cell>
        </row>
        <row r="40">
          <cell r="A40">
            <v>8171959</v>
          </cell>
          <cell r="E40">
            <v>6558000</v>
          </cell>
          <cell r="F40">
            <v>5930000</v>
          </cell>
        </row>
      </sheetData>
      <sheetData sheetId="22">
        <row r="7">
          <cell r="B7">
            <v>935000</v>
          </cell>
        </row>
        <row r="8">
          <cell r="B8">
            <v>1421000</v>
          </cell>
        </row>
        <row r="9">
          <cell r="B9">
            <v>54000</v>
          </cell>
        </row>
        <row r="10">
          <cell r="B10">
            <v>1210000</v>
          </cell>
        </row>
        <row r="11">
          <cell r="B11">
            <v>21000</v>
          </cell>
        </row>
      </sheetData>
      <sheetData sheetId="23">
        <row r="7">
          <cell r="B7">
            <v>68362000</v>
          </cell>
        </row>
        <row r="10">
          <cell r="B10">
            <v>79846000</v>
          </cell>
        </row>
        <row r="12">
          <cell r="B12">
            <v>8000000</v>
          </cell>
        </row>
        <row r="14">
          <cell r="B14">
            <v>4774000</v>
          </cell>
        </row>
        <row r="16">
          <cell r="B16">
            <v>44977000</v>
          </cell>
        </row>
      </sheetData>
      <sheetData sheetId="24">
        <row r="7">
          <cell r="B7">
            <v>324634000</v>
          </cell>
        </row>
        <row r="10">
          <cell r="B10">
            <v>64580000</v>
          </cell>
        </row>
        <row r="12">
          <cell r="B12">
            <v>4200000</v>
          </cell>
        </row>
        <row r="14">
          <cell r="B14">
            <v>12235000</v>
          </cell>
        </row>
        <row r="16">
          <cell r="B16">
            <v>48397000</v>
          </cell>
        </row>
      </sheetData>
      <sheetData sheetId="25">
        <row r="7">
          <cell r="B7">
            <v>6700000</v>
          </cell>
        </row>
        <row r="8">
          <cell r="B8">
            <v>2097000</v>
          </cell>
        </row>
        <row r="9">
          <cell r="B9">
            <v>750000</v>
          </cell>
        </row>
        <row r="10">
          <cell r="B10">
            <v>530000</v>
          </cell>
        </row>
        <row r="11">
          <cell r="B11">
            <v>500000</v>
          </cell>
        </row>
        <row r="12">
          <cell r="B12">
            <v>400000</v>
          </cell>
        </row>
        <row r="13">
          <cell r="B13">
            <v>1010000</v>
          </cell>
        </row>
        <row r="14">
          <cell r="B14">
            <v>21200000</v>
          </cell>
        </row>
        <row r="15">
          <cell r="B15">
            <v>8573000</v>
          </cell>
        </row>
        <row r="16">
          <cell r="B16">
            <v>4660000</v>
          </cell>
        </row>
        <row r="17">
          <cell r="B17">
            <v>3400000</v>
          </cell>
        </row>
        <row r="18">
          <cell r="B18">
            <v>2000000</v>
          </cell>
        </row>
        <row r="19">
          <cell r="B19">
            <v>1190000</v>
          </cell>
        </row>
        <row r="20">
          <cell r="B20">
            <v>700000</v>
          </cell>
        </row>
        <row r="21">
          <cell r="B21">
            <v>400000</v>
          </cell>
        </row>
        <row r="22">
          <cell r="B22">
            <v>230000</v>
          </cell>
        </row>
        <row r="23">
          <cell r="B23">
            <v>200000</v>
          </cell>
        </row>
      </sheetData>
      <sheetData sheetId="26">
        <row r="7">
          <cell r="B7">
            <v>3256000</v>
          </cell>
        </row>
        <row r="20">
          <cell r="B20">
            <v>1384000</v>
          </cell>
        </row>
        <row r="39">
          <cell r="B39">
            <v>30000</v>
          </cell>
        </row>
        <row r="40">
          <cell r="B40">
            <v>180000</v>
          </cell>
        </row>
      </sheetData>
      <sheetData sheetId="27">
        <row r="7">
          <cell r="B7">
            <v>13420000</v>
          </cell>
        </row>
        <row r="16">
          <cell r="B16">
            <v>14579000</v>
          </cell>
        </row>
      </sheetData>
      <sheetData sheetId="28">
        <row r="22">
          <cell r="B22">
            <v>1268000</v>
          </cell>
        </row>
      </sheetData>
      <sheetData sheetId="29">
        <row r="7">
          <cell r="B7">
            <v>938000</v>
          </cell>
        </row>
        <row r="11">
          <cell r="B11">
            <v>5620000</v>
          </cell>
        </row>
      </sheetData>
      <sheetData sheetId="3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L12" sqref="L12"/>
    </sheetView>
  </sheetViews>
  <sheetFormatPr defaultRowHeight="16.5" x14ac:dyDescent="0.25"/>
  <cols>
    <col min="1" max="1" width="17.125" style="237" customWidth="1"/>
    <col min="2" max="2" width="3.375" style="236" customWidth="1"/>
    <col min="3" max="3" width="15" style="236" customWidth="1"/>
    <col min="4" max="4" width="15.875" style="236" customWidth="1"/>
    <col min="5" max="5" width="17.125" style="237" customWidth="1"/>
    <col min="6" max="6" width="14.375" style="237" customWidth="1"/>
    <col min="7" max="7" width="9.5" style="238" customWidth="1"/>
    <col min="8" max="256" width="9" style="236"/>
    <col min="257" max="257" width="17.125" style="236" customWidth="1"/>
    <col min="258" max="258" width="3.375" style="236" customWidth="1"/>
    <col min="259" max="259" width="15" style="236" customWidth="1"/>
    <col min="260" max="260" width="15.875" style="236" customWidth="1"/>
    <col min="261" max="261" width="17.125" style="236" customWidth="1"/>
    <col min="262" max="262" width="14.375" style="236" customWidth="1"/>
    <col min="263" max="263" width="9.5" style="236" customWidth="1"/>
    <col min="264" max="512" width="9" style="236"/>
    <col min="513" max="513" width="17.125" style="236" customWidth="1"/>
    <col min="514" max="514" width="3.375" style="236" customWidth="1"/>
    <col min="515" max="515" width="15" style="236" customWidth="1"/>
    <col min="516" max="516" width="15.875" style="236" customWidth="1"/>
    <col min="517" max="517" width="17.125" style="236" customWidth="1"/>
    <col min="518" max="518" width="14.375" style="236" customWidth="1"/>
    <col min="519" max="519" width="9.5" style="236" customWidth="1"/>
    <col min="520" max="768" width="9" style="236"/>
    <col min="769" max="769" width="17.125" style="236" customWidth="1"/>
    <col min="770" max="770" width="3.375" style="236" customWidth="1"/>
    <col min="771" max="771" width="15" style="236" customWidth="1"/>
    <col min="772" max="772" width="15.875" style="236" customWidth="1"/>
    <col min="773" max="773" width="17.125" style="236" customWidth="1"/>
    <col min="774" max="774" width="14.375" style="236" customWidth="1"/>
    <col min="775" max="775" width="9.5" style="236" customWidth="1"/>
    <col min="776" max="1024" width="9" style="236"/>
    <col min="1025" max="1025" width="17.125" style="236" customWidth="1"/>
    <col min="1026" max="1026" width="3.375" style="236" customWidth="1"/>
    <col min="1027" max="1027" width="15" style="236" customWidth="1"/>
    <col min="1028" max="1028" width="15.875" style="236" customWidth="1"/>
    <col min="1029" max="1029" width="17.125" style="236" customWidth="1"/>
    <col min="1030" max="1030" width="14.375" style="236" customWidth="1"/>
    <col min="1031" max="1031" width="9.5" style="236" customWidth="1"/>
    <col min="1032" max="1280" width="9" style="236"/>
    <col min="1281" max="1281" width="17.125" style="236" customWidth="1"/>
    <col min="1282" max="1282" width="3.375" style="236" customWidth="1"/>
    <col min="1283" max="1283" width="15" style="236" customWidth="1"/>
    <col min="1284" max="1284" width="15.875" style="236" customWidth="1"/>
    <col min="1285" max="1285" width="17.125" style="236" customWidth="1"/>
    <col min="1286" max="1286" width="14.375" style="236" customWidth="1"/>
    <col min="1287" max="1287" width="9.5" style="236" customWidth="1"/>
    <col min="1288" max="1536" width="9" style="236"/>
    <col min="1537" max="1537" width="17.125" style="236" customWidth="1"/>
    <col min="1538" max="1538" width="3.375" style="236" customWidth="1"/>
    <col min="1539" max="1539" width="15" style="236" customWidth="1"/>
    <col min="1540" max="1540" width="15.875" style="236" customWidth="1"/>
    <col min="1541" max="1541" width="17.125" style="236" customWidth="1"/>
    <col min="1542" max="1542" width="14.375" style="236" customWidth="1"/>
    <col min="1543" max="1543" width="9.5" style="236" customWidth="1"/>
    <col min="1544" max="1792" width="9" style="236"/>
    <col min="1793" max="1793" width="17.125" style="236" customWidth="1"/>
    <col min="1794" max="1794" width="3.375" style="236" customWidth="1"/>
    <col min="1795" max="1795" width="15" style="236" customWidth="1"/>
    <col min="1796" max="1796" width="15.875" style="236" customWidth="1"/>
    <col min="1797" max="1797" width="17.125" style="236" customWidth="1"/>
    <col min="1798" max="1798" width="14.375" style="236" customWidth="1"/>
    <col min="1799" max="1799" width="9.5" style="236" customWidth="1"/>
    <col min="1800" max="2048" width="9" style="236"/>
    <col min="2049" max="2049" width="17.125" style="236" customWidth="1"/>
    <col min="2050" max="2050" width="3.375" style="236" customWidth="1"/>
    <col min="2051" max="2051" width="15" style="236" customWidth="1"/>
    <col min="2052" max="2052" width="15.875" style="236" customWidth="1"/>
    <col min="2053" max="2053" width="17.125" style="236" customWidth="1"/>
    <col min="2054" max="2054" width="14.375" style="236" customWidth="1"/>
    <col min="2055" max="2055" width="9.5" style="236" customWidth="1"/>
    <col min="2056" max="2304" width="9" style="236"/>
    <col min="2305" max="2305" width="17.125" style="236" customWidth="1"/>
    <col min="2306" max="2306" width="3.375" style="236" customWidth="1"/>
    <col min="2307" max="2307" width="15" style="236" customWidth="1"/>
    <col min="2308" max="2308" width="15.875" style="236" customWidth="1"/>
    <col min="2309" max="2309" width="17.125" style="236" customWidth="1"/>
    <col min="2310" max="2310" width="14.375" style="236" customWidth="1"/>
    <col min="2311" max="2311" width="9.5" style="236" customWidth="1"/>
    <col min="2312" max="2560" width="9" style="236"/>
    <col min="2561" max="2561" width="17.125" style="236" customWidth="1"/>
    <col min="2562" max="2562" width="3.375" style="236" customWidth="1"/>
    <col min="2563" max="2563" width="15" style="236" customWidth="1"/>
    <col min="2564" max="2564" width="15.875" style="236" customWidth="1"/>
    <col min="2565" max="2565" width="17.125" style="236" customWidth="1"/>
    <col min="2566" max="2566" width="14.375" style="236" customWidth="1"/>
    <col min="2567" max="2567" width="9.5" style="236" customWidth="1"/>
    <col min="2568" max="2816" width="9" style="236"/>
    <col min="2817" max="2817" width="17.125" style="236" customWidth="1"/>
    <col min="2818" max="2818" width="3.375" style="236" customWidth="1"/>
    <col min="2819" max="2819" width="15" style="236" customWidth="1"/>
    <col min="2820" max="2820" width="15.875" style="236" customWidth="1"/>
    <col min="2821" max="2821" width="17.125" style="236" customWidth="1"/>
    <col min="2822" max="2822" width="14.375" style="236" customWidth="1"/>
    <col min="2823" max="2823" width="9.5" style="236" customWidth="1"/>
    <col min="2824" max="3072" width="9" style="236"/>
    <col min="3073" max="3073" width="17.125" style="236" customWidth="1"/>
    <col min="3074" max="3074" width="3.375" style="236" customWidth="1"/>
    <col min="3075" max="3075" width="15" style="236" customWidth="1"/>
    <col min="3076" max="3076" width="15.875" style="236" customWidth="1"/>
    <col min="3077" max="3077" width="17.125" style="236" customWidth="1"/>
    <col min="3078" max="3078" width="14.375" style="236" customWidth="1"/>
    <col min="3079" max="3079" width="9.5" style="236" customWidth="1"/>
    <col min="3080" max="3328" width="9" style="236"/>
    <col min="3329" max="3329" width="17.125" style="236" customWidth="1"/>
    <col min="3330" max="3330" width="3.375" style="236" customWidth="1"/>
    <col min="3331" max="3331" width="15" style="236" customWidth="1"/>
    <col min="3332" max="3332" width="15.875" style="236" customWidth="1"/>
    <col min="3333" max="3333" width="17.125" style="236" customWidth="1"/>
    <col min="3334" max="3334" width="14.375" style="236" customWidth="1"/>
    <col min="3335" max="3335" width="9.5" style="236" customWidth="1"/>
    <col min="3336" max="3584" width="9" style="236"/>
    <col min="3585" max="3585" width="17.125" style="236" customWidth="1"/>
    <col min="3586" max="3586" width="3.375" style="236" customWidth="1"/>
    <col min="3587" max="3587" width="15" style="236" customWidth="1"/>
    <col min="3588" max="3588" width="15.875" style="236" customWidth="1"/>
    <col min="3589" max="3589" width="17.125" style="236" customWidth="1"/>
    <col min="3590" max="3590" width="14.375" style="236" customWidth="1"/>
    <col min="3591" max="3591" width="9.5" style="236" customWidth="1"/>
    <col min="3592" max="3840" width="9" style="236"/>
    <col min="3841" max="3841" width="17.125" style="236" customWidth="1"/>
    <col min="3842" max="3842" width="3.375" style="236" customWidth="1"/>
    <col min="3843" max="3843" width="15" style="236" customWidth="1"/>
    <col min="3844" max="3844" width="15.875" style="236" customWidth="1"/>
    <col min="3845" max="3845" width="17.125" style="236" customWidth="1"/>
    <col min="3846" max="3846" width="14.375" style="236" customWidth="1"/>
    <col min="3847" max="3847" width="9.5" style="236" customWidth="1"/>
    <col min="3848" max="4096" width="9" style="236"/>
    <col min="4097" max="4097" width="17.125" style="236" customWidth="1"/>
    <col min="4098" max="4098" width="3.375" style="236" customWidth="1"/>
    <col min="4099" max="4099" width="15" style="236" customWidth="1"/>
    <col min="4100" max="4100" width="15.875" style="236" customWidth="1"/>
    <col min="4101" max="4101" width="17.125" style="236" customWidth="1"/>
    <col min="4102" max="4102" width="14.375" style="236" customWidth="1"/>
    <col min="4103" max="4103" width="9.5" style="236" customWidth="1"/>
    <col min="4104" max="4352" width="9" style="236"/>
    <col min="4353" max="4353" width="17.125" style="236" customWidth="1"/>
    <col min="4354" max="4354" width="3.375" style="236" customWidth="1"/>
    <col min="4355" max="4355" width="15" style="236" customWidth="1"/>
    <col min="4356" max="4356" width="15.875" style="236" customWidth="1"/>
    <col min="4357" max="4357" width="17.125" style="236" customWidth="1"/>
    <col min="4358" max="4358" width="14.375" style="236" customWidth="1"/>
    <col min="4359" max="4359" width="9.5" style="236" customWidth="1"/>
    <col min="4360" max="4608" width="9" style="236"/>
    <col min="4609" max="4609" width="17.125" style="236" customWidth="1"/>
    <col min="4610" max="4610" width="3.375" style="236" customWidth="1"/>
    <col min="4611" max="4611" width="15" style="236" customWidth="1"/>
    <col min="4612" max="4612" width="15.875" style="236" customWidth="1"/>
    <col min="4613" max="4613" width="17.125" style="236" customWidth="1"/>
    <col min="4614" max="4614" width="14.375" style="236" customWidth="1"/>
    <col min="4615" max="4615" width="9.5" style="236" customWidth="1"/>
    <col min="4616" max="4864" width="9" style="236"/>
    <col min="4865" max="4865" width="17.125" style="236" customWidth="1"/>
    <col min="4866" max="4866" width="3.375" style="236" customWidth="1"/>
    <col min="4867" max="4867" width="15" style="236" customWidth="1"/>
    <col min="4868" max="4868" width="15.875" style="236" customWidth="1"/>
    <col min="4869" max="4869" width="17.125" style="236" customWidth="1"/>
    <col min="4870" max="4870" width="14.375" style="236" customWidth="1"/>
    <col min="4871" max="4871" width="9.5" style="236" customWidth="1"/>
    <col min="4872" max="5120" width="9" style="236"/>
    <col min="5121" max="5121" width="17.125" style="236" customWidth="1"/>
    <col min="5122" max="5122" width="3.375" style="236" customWidth="1"/>
    <col min="5123" max="5123" width="15" style="236" customWidth="1"/>
    <col min="5124" max="5124" width="15.875" style="236" customWidth="1"/>
    <col min="5125" max="5125" width="17.125" style="236" customWidth="1"/>
    <col min="5126" max="5126" width="14.375" style="236" customWidth="1"/>
    <col min="5127" max="5127" width="9.5" style="236" customWidth="1"/>
    <col min="5128" max="5376" width="9" style="236"/>
    <col min="5377" max="5377" width="17.125" style="236" customWidth="1"/>
    <col min="5378" max="5378" width="3.375" style="236" customWidth="1"/>
    <col min="5379" max="5379" width="15" style="236" customWidth="1"/>
    <col min="5380" max="5380" width="15.875" style="236" customWidth="1"/>
    <col min="5381" max="5381" width="17.125" style="236" customWidth="1"/>
    <col min="5382" max="5382" width="14.375" style="236" customWidth="1"/>
    <col min="5383" max="5383" width="9.5" style="236" customWidth="1"/>
    <col min="5384" max="5632" width="9" style="236"/>
    <col min="5633" max="5633" width="17.125" style="236" customWidth="1"/>
    <col min="5634" max="5634" width="3.375" style="236" customWidth="1"/>
    <col min="5635" max="5635" width="15" style="236" customWidth="1"/>
    <col min="5636" max="5636" width="15.875" style="236" customWidth="1"/>
    <col min="5637" max="5637" width="17.125" style="236" customWidth="1"/>
    <col min="5638" max="5638" width="14.375" style="236" customWidth="1"/>
    <col min="5639" max="5639" width="9.5" style="236" customWidth="1"/>
    <col min="5640" max="5888" width="9" style="236"/>
    <col min="5889" max="5889" width="17.125" style="236" customWidth="1"/>
    <col min="5890" max="5890" width="3.375" style="236" customWidth="1"/>
    <col min="5891" max="5891" width="15" style="236" customWidth="1"/>
    <col min="5892" max="5892" width="15.875" style="236" customWidth="1"/>
    <col min="5893" max="5893" width="17.125" style="236" customWidth="1"/>
    <col min="5894" max="5894" width="14.375" style="236" customWidth="1"/>
    <col min="5895" max="5895" width="9.5" style="236" customWidth="1"/>
    <col min="5896" max="6144" width="9" style="236"/>
    <col min="6145" max="6145" width="17.125" style="236" customWidth="1"/>
    <col min="6146" max="6146" width="3.375" style="236" customWidth="1"/>
    <col min="6147" max="6147" width="15" style="236" customWidth="1"/>
    <col min="6148" max="6148" width="15.875" style="236" customWidth="1"/>
    <col min="6149" max="6149" width="17.125" style="236" customWidth="1"/>
    <col min="6150" max="6150" width="14.375" style="236" customWidth="1"/>
    <col min="6151" max="6151" width="9.5" style="236" customWidth="1"/>
    <col min="6152" max="6400" width="9" style="236"/>
    <col min="6401" max="6401" width="17.125" style="236" customWidth="1"/>
    <col min="6402" max="6402" width="3.375" style="236" customWidth="1"/>
    <col min="6403" max="6403" width="15" style="236" customWidth="1"/>
    <col min="6404" max="6404" width="15.875" style="236" customWidth="1"/>
    <col min="6405" max="6405" width="17.125" style="236" customWidth="1"/>
    <col min="6406" max="6406" width="14.375" style="236" customWidth="1"/>
    <col min="6407" max="6407" width="9.5" style="236" customWidth="1"/>
    <col min="6408" max="6656" width="9" style="236"/>
    <col min="6657" max="6657" width="17.125" style="236" customWidth="1"/>
    <col min="6658" max="6658" width="3.375" style="236" customWidth="1"/>
    <col min="6659" max="6659" width="15" style="236" customWidth="1"/>
    <col min="6660" max="6660" width="15.875" style="236" customWidth="1"/>
    <col min="6661" max="6661" width="17.125" style="236" customWidth="1"/>
    <col min="6662" max="6662" width="14.375" style="236" customWidth="1"/>
    <col min="6663" max="6663" width="9.5" style="236" customWidth="1"/>
    <col min="6664" max="6912" width="9" style="236"/>
    <col min="6913" max="6913" width="17.125" style="236" customWidth="1"/>
    <col min="6914" max="6914" width="3.375" style="236" customWidth="1"/>
    <col min="6915" max="6915" width="15" style="236" customWidth="1"/>
    <col min="6916" max="6916" width="15.875" style="236" customWidth="1"/>
    <col min="6917" max="6917" width="17.125" style="236" customWidth="1"/>
    <col min="6918" max="6918" width="14.375" style="236" customWidth="1"/>
    <col min="6919" max="6919" width="9.5" style="236" customWidth="1"/>
    <col min="6920" max="7168" width="9" style="236"/>
    <col min="7169" max="7169" width="17.125" style="236" customWidth="1"/>
    <col min="7170" max="7170" width="3.375" style="236" customWidth="1"/>
    <col min="7171" max="7171" width="15" style="236" customWidth="1"/>
    <col min="7172" max="7172" width="15.875" style="236" customWidth="1"/>
    <col min="7173" max="7173" width="17.125" style="236" customWidth="1"/>
    <col min="7174" max="7174" width="14.375" style="236" customWidth="1"/>
    <col min="7175" max="7175" width="9.5" style="236" customWidth="1"/>
    <col min="7176" max="7424" width="9" style="236"/>
    <col min="7425" max="7425" width="17.125" style="236" customWidth="1"/>
    <col min="7426" max="7426" width="3.375" style="236" customWidth="1"/>
    <col min="7427" max="7427" width="15" style="236" customWidth="1"/>
    <col min="7428" max="7428" width="15.875" style="236" customWidth="1"/>
    <col min="7429" max="7429" width="17.125" style="236" customWidth="1"/>
    <col min="7430" max="7430" width="14.375" style="236" customWidth="1"/>
    <col min="7431" max="7431" width="9.5" style="236" customWidth="1"/>
    <col min="7432" max="7680" width="9" style="236"/>
    <col min="7681" max="7681" width="17.125" style="236" customWidth="1"/>
    <col min="7682" max="7682" width="3.375" style="236" customWidth="1"/>
    <col min="7683" max="7683" width="15" style="236" customWidth="1"/>
    <col min="7684" max="7684" width="15.875" style="236" customWidth="1"/>
    <col min="7685" max="7685" width="17.125" style="236" customWidth="1"/>
    <col min="7686" max="7686" width="14.375" style="236" customWidth="1"/>
    <col min="7687" max="7687" width="9.5" style="236" customWidth="1"/>
    <col min="7688" max="7936" width="9" style="236"/>
    <col min="7937" max="7937" width="17.125" style="236" customWidth="1"/>
    <col min="7938" max="7938" width="3.375" style="236" customWidth="1"/>
    <col min="7939" max="7939" width="15" style="236" customWidth="1"/>
    <col min="7940" max="7940" width="15.875" style="236" customWidth="1"/>
    <col min="7941" max="7941" width="17.125" style="236" customWidth="1"/>
    <col min="7942" max="7942" width="14.375" style="236" customWidth="1"/>
    <col min="7943" max="7943" width="9.5" style="236" customWidth="1"/>
    <col min="7944" max="8192" width="9" style="236"/>
    <col min="8193" max="8193" width="17.125" style="236" customWidth="1"/>
    <col min="8194" max="8194" width="3.375" style="236" customWidth="1"/>
    <col min="8195" max="8195" width="15" style="236" customWidth="1"/>
    <col min="8196" max="8196" width="15.875" style="236" customWidth="1"/>
    <col min="8197" max="8197" width="17.125" style="236" customWidth="1"/>
    <col min="8198" max="8198" width="14.375" style="236" customWidth="1"/>
    <col min="8199" max="8199" width="9.5" style="236" customWidth="1"/>
    <col min="8200" max="8448" width="9" style="236"/>
    <col min="8449" max="8449" width="17.125" style="236" customWidth="1"/>
    <col min="8450" max="8450" width="3.375" style="236" customWidth="1"/>
    <col min="8451" max="8451" width="15" style="236" customWidth="1"/>
    <col min="8452" max="8452" width="15.875" style="236" customWidth="1"/>
    <col min="8453" max="8453" width="17.125" style="236" customWidth="1"/>
    <col min="8454" max="8454" width="14.375" style="236" customWidth="1"/>
    <col min="8455" max="8455" width="9.5" style="236" customWidth="1"/>
    <col min="8456" max="8704" width="9" style="236"/>
    <col min="8705" max="8705" width="17.125" style="236" customWidth="1"/>
    <col min="8706" max="8706" width="3.375" style="236" customWidth="1"/>
    <col min="8707" max="8707" width="15" style="236" customWidth="1"/>
    <col min="8708" max="8708" width="15.875" style="236" customWidth="1"/>
    <col min="8709" max="8709" width="17.125" style="236" customWidth="1"/>
    <col min="8710" max="8710" width="14.375" style="236" customWidth="1"/>
    <col min="8711" max="8711" width="9.5" style="236" customWidth="1"/>
    <col min="8712" max="8960" width="9" style="236"/>
    <col min="8961" max="8961" width="17.125" style="236" customWidth="1"/>
    <col min="8962" max="8962" width="3.375" style="236" customWidth="1"/>
    <col min="8963" max="8963" width="15" style="236" customWidth="1"/>
    <col min="8964" max="8964" width="15.875" style="236" customWidth="1"/>
    <col min="8965" max="8965" width="17.125" style="236" customWidth="1"/>
    <col min="8966" max="8966" width="14.375" style="236" customWidth="1"/>
    <col min="8967" max="8967" width="9.5" style="236" customWidth="1"/>
    <col min="8968" max="9216" width="9" style="236"/>
    <col min="9217" max="9217" width="17.125" style="236" customWidth="1"/>
    <col min="9218" max="9218" width="3.375" style="236" customWidth="1"/>
    <col min="9219" max="9219" width="15" style="236" customWidth="1"/>
    <col min="9220" max="9220" width="15.875" style="236" customWidth="1"/>
    <col min="9221" max="9221" width="17.125" style="236" customWidth="1"/>
    <col min="9222" max="9222" width="14.375" style="236" customWidth="1"/>
    <col min="9223" max="9223" width="9.5" style="236" customWidth="1"/>
    <col min="9224" max="9472" width="9" style="236"/>
    <col min="9473" max="9473" width="17.125" style="236" customWidth="1"/>
    <col min="9474" max="9474" width="3.375" style="236" customWidth="1"/>
    <col min="9475" max="9475" width="15" style="236" customWidth="1"/>
    <col min="9476" max="9476" width="15.875" style="236" customWidth="1"/>
    <col min="9477" max="9477" width="17.125" style="236" customWidth="1"/>
    <col min="9478" max="9478" width="14.375" style="236" customWidth="1"/>
    <col min="9479" max="9479" width="9.5" style="236" customWidth="1"/>
    <col min="9480" max="9728" width="9" style="236"/>
    <col min="9729" max="9729" width="17.125" style="236" customWidth="1"/>
    <col min="9730" max="9730" width="3.375" style="236" customWidth="1"/>
    <col min="9731" max="9731" width="15" style="236" customWidth="1"/>
    <col min="9732" max="9732" width="15.875" style="236" customWidth="1"/>
    <col min="9733" max="9733" width="17.125" style="236" customWidth="1"/>
    <col min="9734" max="9734" width="14.375" style="236" customWidth="1"/>
    <col min="9735" max="9735" width="9.5" style="236" customWidth="1"/>
    <col min="9736" max="9984" width="9" style="236"/>
    <col min="9985" max="9985" width="17.125" style="236" customWidth="1"/>
    <col min="9986" max="9986" width="3.375" style="236" customWidth="1"/>
    <col min="9987" max="9987" width="15" style="236" customWidth="1"/>
    <col min="9988" max="9988" width="15.875" style="236" customWidth="1"/>
    <col min="9989" max="9989" width="17.125" style="236" customWidth="1"/>
    <col min="9990" max="9990" width="14.375" style="236" customWidth="1"/>
    <col min="9991" max="9991" width="9.5" style="236" customWidth="1"/>
    <col min="9992" max="10240" width="9" style="236"/>
    <col min="10241" max="10241" width="17.125" style="236" customWidth="1"/>
    <col min="10242" max="10242" width="3.375" style="236" customWidth="1"/>
    <col min="10243" max="10243" width="15" style="236" customWidth="1"/>
    <col min="10244" max="10244" width="15.875" style="236" customWidth="1"/>
    <col min="10245" max="10245" width="17.125" style="236" customWidth="1"/>
    <col min="10246" max="10246" width="14.375" style="236" customWidth="1"/>
    <col min="10247" max="10247" width="9.5" style="236" customWidth="1"/>
    <col min="10248" max="10496" width="9" style="236"/>
    <col min="10497" max="10497" width="17.125" style="236" customWidth="1"/>
    <col min="10498" max="10498" width="3.375" style="236" customWidth="1"/>
    <col min="10499" max="10499" width="15" style="236" customWidth="1"/>
    <col min="10500" max="10500" width="15.875" style="236" customWidth="1"/>
    <col min="10501" max="10501" width="17.125" style="236" customWidth="1"/>
    <col min="10502" max="10502" width="14.375" style="236" customWidth="1"/>
    <col min="10503" max="10503" width="9.5" style="236" customWidth="1"/>
    <col min="10504" max="10752" width="9" style="236"/>
    <col min="10753" max="10753" width="17.125" style="236" customWidth="1"/>
    <col min="10754" max="10754" width="3.375" style="236" customWidth="1"/>
    <col min="10755" max="10755" width="15" style="236" customWidth="1"/>
    <col min="10756" max="10756" width="15.875" style="236" customWidth="1"/>
    <col min="10757" max="10757" width="17.125" style="236" customWidth="1"/>
    <col min="10758" max="10758" width="14.375" style="236" customWidth="1"/>
    <col min="10759" max="10759" width="9.5" style="236" customWidth="1"/>
    <col min="10760" max="11008" width="9" style="236"/>
    <col min="11009" max="11009" width="17.125" style="236" customWidth="1"/>
    <col min="11010" max="11010" width="3.375" style="236" customWidth="1"/>
    <col min="11011" max="11011" width="15" style="236" customWidth="1"/>
    <col min="11012" max="11012" width="15.875" style="236" customWidth="1"/>
    <col min="11013" max="11013" width="17.125" style="236" customWidth="1"/>
    <col min="11014" max="11014" width="14.375" style="236" customWidth="1"/>
    <col min="11015" max="11015" width="9.5" style="236" customWidth="1"/>
    <col min="11016" max="11264" width="9" style="236"/>
    <col min="11265" max="11265" width="17.125" style="236" customWidth="1"/>
    <col min="11266" max="11266" width="3.375" style="236" customWidth="1"/>
    <col min="11267" max="11267" width="15" style="236" customWidth="1"/>
    <col min="11268" max="11268" width="15.875" style="236" customWidth="1"/>
    <col min="11269" max="11269" width="17.125" style="236" customWidth="1"/>
    <col min="11270" max="11270" width="14.375" style="236" customWidth="1"/>
    <col min="11271" max="11271" width="9.5" style="236" customWidth="1"/>
    <col min="11272" max="11520" width="9" style="236"/>
    <col min="11521" max="11521" width="17.125" style="236" customWidth="1"/>
    <col min="11522" max="11522" width="3.375" style="236" customWidth="1"/>
    <col min="11523" max="11523" width="15" style="236" customWidth="1"/>
    <col min="11524" max="11524" width="15.875" style="236" customWidth="1"/>
    <col min="11525" max="11525" width="17.125" style="236" customWidth="1"/>
    <col min="11526" max="11526" width="14.375" style="236" customWidth="1"/>
    <col min="11527" max="11527" width="9.5" style="236" customWidth="1"/>
    <col min="11528" max="11776" width="9" style="236"/>
    <col min="11777" max="11777" width="17.125" style="236" customWidth="1"/>
    <col min="11778" max="11778" width="3.375" style="236" customWidth="1"/>
    <col min="11779" max="11779" width="15" style="236" customWidth="1"/>
    <col min="11780" max="11780" width="15.875" style="236" customWidth="1"/>
    <col min="11781" max="11781" width="17.125" style="236" customWidth="1"/>
    <col min="11782" max="11782" width="14.375" style="236" customWidth="1"/>
    <col min="11783" max="11783" width="9.5" style="236" customWidth="1"/>
    <col min="11784" max="12032" width="9" style="236"/>
    <col min="12033" max="12033" width="17.125" style="236" customWidth="1"/>
    <col min="12034" max="12034" width="3.375" style="236" customWidth="1"/>
    <col min="12035" max="12035" width="15" style="236" customWidth="1"/>
    <col min="12036" max="12036" width="15.875" style="236" customWidth="1"/>
    <col min="12037" max="12037" width="17.125" style="236" customWidth="1"/>
    <col min="12038" max="12038" width="14.375" style="236" customWidth="1"/>
    <col min="12039" max="12039" width="9.5" style="236" customWidth="1"/>
    <col min="12040" max="12288" width="9" style="236"/>
    <col min="12289" max="12289" width="17.125" style="236" customWidth="1"/>
    <col min="12290" max="12290" width="3.375" style="236" customWidth="1"/>
    <col min="12291" max="12291" width="15" style="236" customWidth="1"/>
    <col min="12292" max="12292" width="15.875" style="236" customWidth="1"/>
    <col min="12293" max="12293" width="17.125" style="236" customWidth="1"/>
    <col min="12294" max="12294" width="14.375" style="236" customWidth="1"/>
    <col min="12295" max="12295" width="9.5" style="236" customWidth="1"/>
    <col min="12296" max="12544" width="9" style="236"/>
    <col min="12545" max="12545" width="17.125" style="236" customWidth="1"/>
    <col min="12546" max="12546" width="3.375" style="236" customWidth="1"/>
    <col min="12547" max="12547" width="15" style="236" customWidth="1"/>
    <col min="12548" max="12548" width="15.875" style="236" customWidth="1"/>
    <col min="12549" max="12549" width="17.125" style="236" customWidth="1"/>
    <col min="12550" max="12550" width="14.375" style="236" customWidth="1"/>
    <col min="12551" max="12551" width="9.5" style="236" customWidth="1"/>
    <col min="12552" max="12800" width="9" style="236"/>
    <col min="12801" max="12801" width="17.125" style="236" customWidth="1"/>
    <col min="12802" max="12802" width="3.375" style="236" customWidth="1"/>
    <col min="12803" max="12803" width="15" style="236" customWidth="1"/>
    <col min="12804" max="12804" width="15.875" style="236" customWidth="1"/>
    <col min="12805" max="12805" width="17.125" style="236" customWidth="1"/>
    <col min="12806" max="12806" width="14.375" style="236" customWidth="1"/>
    <col min="12807" max="12807" width="9.5" style="236" customWidth="1"/>
    <col min="12808" max="13056" width="9" style="236"/>
    <col min="13057" max="13057" width="17.125" style="236" customWidth="1"/>
    <col min="13058" max="13058" width="3.375" style="236" customWidth="1"/>
    <col min="13059" max="13059" width="15" style="236" customWidth="1"/>
    <col min="13060" max="13060" width="15.875" style="236" customWidth="1"/>
    <col min="13061" max="13061" width="17.125" style="236" customWidth="1"/>
    <col min="13062" max="13062" width="14.375" style="236" customWidth="1"/>
    <col min="13063" max="13063" width="9.5" style="236" customWidth="1"/>
    <col min="13064" max="13312" width="9" style="236"/>
    <col min="13313" max="13313" width="17.125" style="236" customWidth="1"/>
    <col min="13314" max="13314" width="3.375" style="236" customWidth="1"/>
    <col min="13315" max="13315" width="15" style="236" customWidth="1"/>
    <col min="13316" max="13316" width="15.875" style="236" customWidth="1"/>
    <col min="13317" max="13317" width="17.125" style="236" customWidth="1"/>
    <col min="13318" max="13318" width="14.375" style="236" customWidth="1"/>
    <col min="13319" max="13319" width="9.5" style="236" customWidth="1"/>
    <col min="13320" max="13568" width="9" style="236"/>
    <col min="13569" max="13569" width="17.125" style="236" customWidth="1"/>
    <col min="13570" max="13570" width="3.375" style="236" customWidth="1"/>
    <col min="13571" max="13571" width="15" style="236" customWidth="1"/>
    <col min="13572" max="13572" width="15.875" style="236" customWidth="1"/>
    <col min="13573" max="13573" width="17.125" style="236" customWidth="1"/>
    <col min="13574" max="13574" width="14.375" style="236" customWidth="1"/>
    <col min="13575" max="13575" width="9.5" style="236" customWidth="1"/>
    <col min="13576" max="13824" width="9" style="236"/>
    <col min="13825" max="13825" width="17.125" style="236" customWidth="1"/>
    <col min="13826" max="13826" width="3.375" style="236" customWidth="1"/>
    <col min="13827" max="13827" width="15" style="236" customWidth="1"/>
    <col min="13828" max="13828" width="15.875" style="236" customWidth="1"/>
    <col min="13829" max="13829" width="17.125" style="236" customWidth="1"/>
    <col min="13830" max="13830" width="14.375" style="236" customWidth="1"/>
    <col min="13831" max="13831" width="9.5" style="236" customWidth="1"/>
    <col min="13832" max="14080" width="9" style="236"/>
    <col min="14081" max="14081" width="17.125" style="236" customWidth="1"/>
    <col min="14082" max="14082" width="3.375" style="236" customWidth="1"/>
    <col min="14083" max="14083" width="15" style="236" customWidth="1"/>
    <col min="14084" max="14084" width="15.875" style="236" customWidth="1"/>
    <col min="14085" max="14085" width="17.125" style="236" customWidth="1"/>
    <col min="14086" max="14086" width="14.375" style="236" customWidth="1"/>
    <col min="14087" max="14087" width="9.5" style="236" customWidth="1"/>
    <col min="14088" max="14336" width="9" style="236"/>
    <col min="14337" max="14337" width="17.125" style="236" customWidth="1"/>
    <col min="14338" max="14338" width="3.375" style="236" customWidth="1"/>
    <col min="14339" max="14339" width="15" style="236" customWidth="1"/>
    <col min="14340" max="14340" width="15.875" style="236" customWidth="1"/>
    <col min="14341" max="14341" width="17.125" style="236" customWidth="1"/>
    <col min="14342" max="14342" width="14.375" style="236" customWidth="1"/>
    <col min="14343" max="14343" width="9.5" style="236" customWidth="1"/>
    <col min="14344" max="14592" width="9" style="236"/>
    <col min="14593" max="14593" width="17.125" style="236" customWidth="1"/>
    <col min="14594" max="14594" width="3.375" style="236" customWidth="1"/>
    <col min="14595" max="14595" width="15" style="236" customWidth="1"/>
    <col min="14596" max="14596" width="15.875" style="236" customWidth="1"/>
    <col min="14597" max="14597" width="17.125" style="236" customWidth="1"/>
    <col min="14598" max="14598" width="14.375" style="236" customWidth="1"/>
    <col min="14599" max="14599" width="9.5" style="236" customWidth="1"/>
    <col min="14600" max="14848" width="9" style="236"/>
    <col min="14849" max="14849" width="17.125" style="236" customWidth="1"/>
    <col min="14850" max="14850" width="3.375" style="236" customWidth="1"/>
    <col min="14851" max="14851" width="15" style="236" customWidth="1"/>
    <col min="14852" max="14852" width="15.875" style="236" customWidth="1"/>
    <col min="14853" max="14853" width="17.125" style="236" customWidth="1"/>
    <col min="14854" max="14854" width="14.375" style="236" customWidth="1"/>
    <col min="14855" max="14855" width="9.5" style="236" customWidth="1"/>
    <col min="14856" max="15104" width="9" style="236"/>
    <col min="15105" max="15105" width="17.125" style="236" customWidth="1"/>
    <col min="15106" max="15106" width="3.375" style="236" customWidth="1"/>
    <col min="15107" max="15107" width="15" style="236" customWidth="1"/>
    <col min="15108" max="15108" width="15.875" style="236" customWidth="1"/>
    <col min="15109" max="15109" width="17.125" style="236" customWidth="1"/>
    <col min="15110" max="15110" width="14.375" style="236" customWidth="1"/>
    <col min="15111" max="15111" width="9.5" style="236" customWidth="1"/>
    <col min="15112" max="15360" width="9" style="236"/>
    <col min="15361" max="15361" width="17.125" style="236" customWidth="1"/>
    <col min="15362" max="15362" width="3.375" style="236" customWidth="1"/>
    <col min="15363" max="15363" width="15" style="236" customWidth="1"/>
    <col min="15364" max="15364" width="15.875" style="236" customWidth="1"/>
    <col min="15365" max="15365" width="17.125" style="236" customWidth="1"/>
    <col min="15366" max="15366" width="14.375" style="236" customWidth="1"/>
    <col min="15367" max="15367" width="9.5" style="236" customWidth="1"/>
    <col min="15368" max="15616" width="9" style="236"/>
    <col min="15617" max="15617" width="17.125" style="236" customWidth="1"/>
    <col min="15618" max="15618" width="3.375" style="236" customWidth="1"/>
    <col min="15619" max="15619" width="15" style="236" customWidth="1"/>
    <col min="15620" max="15620" width="15.875" style="236" customWidth="1"/>
    <col min="15621" max="15621" width="17.125" style="236" customWidth="1"/>
    <col min="15622" max="15622" width="14.375" style="236" customWidth="1"/>
    <col min="15623" max="15623" width="9.5" style="236" customWidth="1"/>
    <col min="15624" max="15872" width="9" style="236"/>
    <col min="15873" max="15873" width="17.125" style="236" customWidth="1"/>
    <col min="15874" max="15874" width="3.375" style="236" customWidth="1"/>
    <col min="15875" max="15875" width="15" style="236" customWidth="1"/>
    <col min="15876" max="15876" width="15.875" style="236" customWidth="1"/>
    <col min="15877" max="15877" width="17.125" style="236" customWidth="1"/>
    <col min="15878" max="15878" width="14.375" style="236" customWidth="1"/>
    <col min="15879" max="15879" width="9.5" style="236" customWidth="1"/>
    <col min="15880" max="16128" width="9" style="236"/>
    <col min="16129" max="16129" width="17.125" style="236" customWidth="1"/>
    <col min="16130" max="16130" width="3.375" style="236" customWidth="1"/>
    <col min="16131" max="16131" width="15" style="236" customWidth="1"/>
    <col min="16132" max="16132" width="15.875" style="236" customWidth="1"/>
    <col min="16133" max="16133" width="17.125" style="236" customWidth="1"/>
    <col min="16134" max="16134" width="14.375" style="236" customWidth="1"/>
    <col min="16135" max="16135" width="9.5" style="236" customWidth="1"/>
    <col min="16136" max="16384" width="9" style="236"/>
  </cols>
  <sheetData>
    <row r="1" spans="1:7" s="236" customFormat="1" ht="23.45" customHeight="1" x14ac:dyDescent="0.25">
      <c r="A1" s="40" t="s">
        <v>17</v>
      </c>
      <c r="E1" s="237"/>
      <c r="F1" s="237"/>
      <c r="G1" s="238"/>
    </row>
    <row r="2" spans="1:7" s="236" customFormat="1" ht="27" customHeight="1" x14ac:dyDescent="0.25">
      <c r="A2" s="197" t="s">
        <v>18</v>
      </c>
      <c r="B2" s="239"/>
      <c r="C2" s="239"/>
      <c r="D2" s="239"/>
      <c r="E2" s="239"/>
      <c r="F2" s="239"/>
      <c r="G2" s="239"/>
    </row>
    <row r="3" spans="1:7" s="236" customFormat="1" ht="27" customHeight="1" x14ac:dyDescent="0.25">
      <c r="A3" s="197" t="s">
        <v>19</v>
      </c>
      <c r="B3" s="239"/>
      <c r="C3" s="239"/>
      <c r="D3" s="239"/>
      <c r="E3" s="239"/>
      <c r="F3" s="239"/>
      <c r="G3" s="239"/>
    </row>
    <row r="4" spans="1:7" s="236" customFormat="1" ht="27" customHeight="1" x14ac:dyDescent="0.25">
      <c r="A4" s="197" t="s">
        <v>20</v>
      </c>
      <c r="B4" s="240"/>
      <c r="C4" s="240"/>
      <c r="D4" s="240"/>
      <c r="E4" s="240"/>
      <c r="F4" s="240"/>
      <c r="G4" s="241"/>
    </row>
    <row r="5" spans="1:7" s="236" customFormat="1" ht="27" customHeight="1" x14ac:dyDescent="0.25">
      <c r="A5" s="9"/>
      <c r="B5" s="40"/>
      <c r="C5" s="242"/>
      <c r="D5" s="151"/>
      <c r="E5" s="65"/>
      <c r="F5" s="200" t="s">
        <v>21</v>
      </c>
      <c r="G5" s="243"/>
    </row>
    <row r="6" spans="1:7" s="249" customFormat="1" ht="27" customHeight="1" x14ac:dyDescent="0.25">
      <c r="A6" s="11" t="s">
        <v>22</v>
      </c>
      <c r="B6" s="244" t="s">
        <v>23</v>
      </c>
      <c r="C6" s="245"/>
      <c r="D6" s="246" t="s">
        <v>24</v>
      </c>
      <c r="E6" s="11" t="s">
        <v>25</v>
      </c>
      <c r="F6" s="247" t="s">
        <v>26</v>
      </c>
      <c r="G6" s="248"/>
    </row>
    <row r="7" spans="1:7" s="249" customFormat="1" ht="51.6" customHeight="1" x14ac:dyDescent="0.25">
      <c r="A7" s="12" t="s">
        <v>0</v>
      </c>
      <c r="B7" s="250"/>
      <c r="C7" s="251"/>
      <c r="D7" s="252" t="s">
        <v>27</v>
      </c>
      <c r="E7" s="12" t="s">
        <v>28</v>
      </c>
      <c r="F7" s="253" t="s">
        <v>29</v>
      </c>
      <c r="G7" s="254" t="s">
        <v>30</v>
      </c>
    </row>
    <row r="8" spans="1:7" s="262" customFormat="1" ht="31.15" customHeight="1" x14ac:dyDescent="0.25">
      <c r="A8" s="255">
        <f>SUM(A9:A14)</f>
        <v>745099037</v>
      </c>
      <c r="B8" s="256" t="s">
        <v>31</v>
      </c>
      <c r="C8" s="257"/>
      <c r="D8" s="258">
        <f>SUM(D9:D14)</f>
        <v>759515000</v>
      </c>
      <c r="E8" s="259">
        <f>SUM(E9:E14)</f>
        <v>732695000</v>
      </c>
      <c r="F8" s="260">
        <f>SUM(F9:F14)</f>
        <v>26820000</v>
      </c>
      <c r="G8" s="261">
        <f>F8/E8</f>
        <v>3.6604589904394053E-2</v>
      </c>
    </row>
    <row r="9" spans="1:7" s="236" customFormat="1" ht="31.15" customHeight="1" x14ac:dyDescent="0.25">
      <c r="A9" s="171">
        <f>'[1]10.收入明細表(p29)'!A10</f>
        <v>562670995</v>
      </c>
      <c r="B9" s="263"/>
      <c r="C9" s="264" t="s">
        <v>1</v>
      </c>
      <c r="D9" s="265">
        <f>'[1]10.收入明細表(p29)'!E10</f>
        <v>559085000</v>
      </c>
      <c r="E9" s="265">
        <f>'[1]10.收入明細表(p29)'!F10</f>
        <v>554990000</v>
      </c>
      <c r="F9" s="266">
        <f t="shared" ref="F9:F14" si="0">D9-E9</f>
        <v>4095000</v>
      </c>
      <c r="G9" s="261">
        <f t="shared" ref="G9:G24" si="1">F9/E9</f>
        <v>7.3785113245283702E-3</v>
      </c>
    </row>
    <row r="10" spans="1:7" s="236" customFormat="1" ht="31.15" customHeight="1" x14ac:dyDescent="0.25">
      <c r="A10" s="171">
        <f>'[1]10.收入明細表(p29)'!A14</f>
        <v>7178422</v>
      </c>
      <c r="B10" s="263"/>
      <c r="C10" s="267" t="s">
        <v>2</v>
      </c>
      <c r="D10" s="265">
        <f>'[1]10.收入明細表(p29)'!E14</f>
        <v>6775000</v>
      </c>
      <c r="E10" s="265">
        <f>'[1]10.收入明細表(p29)'!F14</f>
        <v>6700000</v>
      </c>
      <c r="F10" s="266">
        <f t="shared" si="0"/>
        <v>75000</v>
      </c>
      <c r="G10" s="261">
        <f t="shared" si="1"/>
        <v>1.1194029850746268E-2</v>
      </c>
    </row>
    <row r="11" spans="1:7" s="236" customFormat="1" ht="31.15" customHeight="1" x14ac:dyDescent="0.25">
      <c r="A11" s="171">
        <f>'[1]10.收入明細表(p29)'!A15</f>
        <v>24041083</v>
      </c>
      <c r="B11" s="263"/>
      <c r="C11" s="267" t="s">
        <v>32</v>
      </c>
      <c r="D11" s="265">
        <f>'[1]10.收入明細表(p29)'!E15</f>
        <v>30000000</v>
      </c>
      <c r="E11" s="265">
        <f>'[1]10.收入明細表(p29)'!F15</f>
        <v>29900000</v>
      </c>
      <c r="F11" s="266">
        <f t="shared" si="0"/>
        <v>100000</v>
      </c>
      <c r="G11" s="261">
        <f t="shared" si="1"/>
        <v>3.3444816053511705E-3</v>
      </c>
    </row>
    <row r="12" spans="1:7" s="236" customFormat="1" ht="31.15" customHeight="1" x14ac:dyDescent="0.25">
      <c r="A12" s="171">
        <f>'[1]10.收入明細表(p29)'!A16</f>
        <v>116270070</v>
      </c>
      <c r="B12" s="263"/>
      <c r="C12" s="100" t="s">
        <v>3</v>
      </c>
      <c r="D12" s="265">
        <f>'[1]10.收入明細表(p29)'!E16</f>
        <v>132761000</v>
      </c>
      <c r="E12" s="265">
        <f>'[1]10.收入明細表(p29)'!F16</f>
        <v>110500000</v>
      </c>
      <c r="F12" s="266">
        <f t="shared" si="0"/>
        <v>22261000</v>
      </c>
      <c r="G12" s="261">
        <f t="shared" si="1"/>
        <v>0.20145701357466064</v>
      </c>
    </row>
    <row r="13" spans="1:7" s="236" customFormat="1" ht="31.15" customHeight="1" x14ac:dyDescent="0.25">
      <c r="A13" s="171">
        <f>'[1]10.收入明細表(p29)'!A19</f>
        <v>5345536</v>
      </c>
      <c r="B13" s="263"/>
      <c r="C13" s="267" t="s">
        <v>4</v>
      </c>
      <c r="D13" s="265">
        <f>'[1]10.收入明細表(p29)'!E19</f>
        <v>5098000</v>
      </c>
      <c r="E13" s="265">
        <f>'[1]10.收入明細表(p29)'!F19</f>
        <v>5005000</v>
      </c>
      <c r="F13" s="266">
        <f t="shared" si="0"/>
        <v>93000</v>
      </c>
      <c r="G13" s="261">
        <f t="shared" si="1"/>
        <v>1.8581418581418582E-2</v>
      </c>
    </row>
    <row r="14" spans="1:7" s="236" customFormat="1" ht="31.15" customHeight="1" x14ac:dyDescent="0.25">
      <c r="A14" s="171">
        <f>'[1]10.收入明細表(p29)'!A22</f>
        <v>29592931</v>
      </c>
      <c r="B14" s="263"/>
      <c r="C14" s="267" t="s">
        <v>5</v>
      </c>
      <c r="D14" s="265">
        <f>'[1]10.收入明細表(p29)'!E22</f>
        <v>25796000</v>
      </c>
      <c r="E14" s="265">
        <f>'[1]10.收入明細表(p29)'!F22</f>
        <v>25600000</v>
      </c>
      <c r="F14" s="266">
        <f t="shared" si="0"/>
        <v>196000</v>
      </c>
      <c r="G14" s="261">
        <f t="shared" si="1"/>
        <v>7.6562499999999999E-3</v>
      </c>
    </row>
    <row r="15" spans="1:7" s="272" customFormat="1" ht="31.15" customHeight="1" x14ac:dyDescent="0.25">
      <c r="A15" s="255">
        <f>SUM(A16:A23)</f>
        <v>677006277</v>
      </c>
      <c r="B15" s="268" t="s">
        <v>33</v>
      </c>
      <c r="C15" s="269"/>
      <c r="D15" s="270">
        <f>SUM(D16:D23)</f>
        <v>758861000</v>
      </c>
      <c r="E15" s="259">
        <f>SUM(E16:E23)</f>
        <v>722056000</v>
      </c>
      <c r="F15" s="271">
        <f>SUM(F16:F23)</f>
        <v>36805000</v>
      </c>
      <c r="G15" s="261">
        <f t="shared" si="1"/>
        <v>5.0972500747864434E-2</v>
      </c>
    </row>
    <row r="16" spans="1:7" s="274" customFormat="1" ht="31.15" customHeight="1" x14ac:dyDescent="0.25">
      <c r="A16" s="171">
        <f>'[1]22.支出明細表(p50~51)'!A9</f>
        <v>3102487</v>
      </c>
      <c r="B16" s="263"/>
      <c r="C16" s="267" t="s">
        <v>34</v>
      </c>
      <c r="D16" s="273">
        <f>'[1]22.支出明細表(p50~51)'!E9</f>
        <v>3641000</v>
      </c>
      <c r="E16" s="265">
        <f>'[1]22.支出明細表(p50~51)'!F9</f>
        <v>3473000</v>
      </c>
      <c r="F16" s="266">
        <f t="shared" ref="F16:F23" si="2">D16-E16</f>
        <v>168000</v>
      </c>
      <c r="G16" s="261">
        <f t="shared" si="1"/>
        <v>4.8373164411171898E-2</v>
      </c>
    </row>
    <row r="17" spans="1:7" s="274" customFormat="1" ht="31.15" customHeight="1" x14ac:dyDescent="0.25">
      <c r="A17" s="171">
        <f>'[1]22.支出明細表(p50~51)'!A15</f>
        <v>161732406</v>
      </c>
      <c r="B17" s="263"/>
      <c r="C17" s="267" t="s">
        <v>35</v>
      </c>
      <c r="D17" s="273">
        <f>'[1]22.支出明細表(p50~51)'!E15</f>
        <v>205959000</v>
      </c>
      <c r="E17" s="265">
        <f>'[1]22.支出明細表(p50~51)'!F15</f>
        <v>191900000</v>
      </c>
      <c r="F17" s="266">
        <f t="shared" si="2"/>
        <v>14059000</v>
      </c>
      <c r="G17" s="261">
        <f t="shared" si="1"/>
        <v>7.3262115685252732E-2</v>
      </c>
    </row>
    <row r="18" spans="1:7" s="274" customFormat="1" ht="31.15" customHeight="1" x14ac:dyDescent="0.25">
      <c r="A18" s="171">
        <f>'[1]22.支出明細表(p50~51)'!A21</f>
        <v>423100776</v>
      </c>
      <c r="B18" s="263"/>
      <c r="C18" s="100" t="s">
        <v>36</v>
      </c>
      <c r="D18" s="273">
        <f>'[1]22.支出明細表(p50~51)'!E21</f>
        <v>454046000</v>
      </c>
      <c r="E18" s="265">
        <f>'[1]22.支出明細表(p50~51)'!F21</f>
        <v>437600000</v>
      </c>
      <c r="F18" s="266">
        <f t="shared" si="2"/>
        <v>16446000</v>
      </c>
      <c r="G18" s="261">
        <f t="shared" si="1"/>
        <v>3.7582266910420478E-2</v>
      </c>
    </row>
    <row r="19" spans="1:7" s="274" customFormat="1" ht="31.15" customHeight="1" x14ac:dyDescent="0.25">
      <c r="A19" s="171">
        <f>'[1]22.支出明細表(p50~51)'!A27</f>
        <v>50296136</v>
      </c>
      <c r="B19" s="263"/>
      <c r="C19" s="267" t="s">
        <v>37</v>
      </c>
      <c r="D19" s="273">
        <f>'[1]22.支出明細表(p50~51)'!E27</f>
        <v>54540000</v>
      </c>
      <c r="E19" s="265">
        <f>'[1]22.支出明細表(p50~51)'!F27</f>
        <v>49440000</v>
      </c>
      <c r="F19" s="266">
        <f t="shared" si="2"/>
        <v>5100000</v>
      </c>
      <c r="G19" s="261">
        <f t="shared" si="1"/>
        <v>0.10315533980582524</v>
      </c>
    </row>
    <row r="20" spans="1:7" s="274" customFormat="1" ht="31.15" customHeight="1" x14ac:dyDescent="0.25">
      <c r="A20" s="171">
        <f>'[1]22.支出明細表(p50~51)'!A30</f>
        <v>4632925</v>
      </c>
      <c r="B20" s="263"/>
      <c r="C20" s="100" t="s">
        <v>38</v>
      </c>
      <c r="D20" s="273">
        <f>'[1]22.支出明細表(p50~51)'!E30</f>
        <v>4850000</v>
      </c>
      <c r="E20" s="265">
        <f>'[1]22.支出明細表(p50~51)'!F30</f>
        <v>4553000</v>
      </c>
      <c r="F20" s="266">
        <f t="shared" si="2"/>
        <v>297000</v>
      </c>
      <c r="G20" s="261">
        <f t="shared" si="1"/>
        <v>6.5231715352514819E-2</v>
      </c>
    </row>
    <row r="21" spans="1:7" s="274" customFormat="1" ht="31.15" customHeight="1" x14ac:dyDescent="0.25">
      <c r="A21" s="171">
        <f>'[1]22.支出明細表(p50~51)'!A35</f>
        <v>24358319</v>
      </c>
      <c r="B21" s="263"/>
      <c r="C21" s="267" t="s">
        <v>39</v>
      </c>
      <c r="D21" s="273">
        <f>'[1]22.支出明細表(p50~51)'!E35</f>
        <v>27999000</v>
      </c>
      <c r="E21" s="265">
        <f>'[1]22.支出明細表(p50~51)'!F35</f>
        <v>27900000</v>
      </c>
      <c r="F21" s="266">
        <f t="shared" si="2"/>
        <v>99000</v>
      </c>
      <c r="G21" s="261">
        <f t="shared" si="1"/>
        <v>3.5483870967741938E-3</v>
      </c>
    </row>
    <row r="22" spans="1:7" s="274" customFormat="1" ht="31.15" customHeight="1" x14ac:dyDescent="0.25">
      <c r="A22" s="171">
        <f>'[1]22.支出明細表(p50~51)'!A38</f>
        <v>1611269</v>
      </c>
      <c r="B22" s="263"/>
      <c r="C22" s="267" t="s">
        <v>40</v>
      </c>
      <c r="D22" s="275">
        <f>'[1]22.支出明細表(p50~51)'!E38</f>
        <v>1268000</v>
      </c>
      <c r="E22" s="265">
        <f>'[1]22.支出明細表(p50~51)'!F38</f>
        <v>1260000</v>
      </c>
      <c r="F22" s="266">
        <f t="shared" si="2"/>
        <v>8000</v>
      </c>
      <c r="G22" s="261">
        <f t="shared" si="1"/>
        <v>6.3492063492063492E-3</v>
      </c>
    </row>
    <row r="23" spans="1:7" s="274" customFormat="1" ht="31.15" customHeight="1" x14ac:dyDescent="0.25">
      <c r="A23" s="171">
        <f>'[1]22.支出明細表(p50~51)'!A40</f>
        <v>8171959</v>
      </c>
      <c r="B23" s="263"/>
      <c r="C23" s="267" t="s">
        <v>41</v>
      </c>
      <c r="D23" s="275">
        <f>'[1]22.支出明細表(p50~51)'!E40</f>
        <v>6558000</v>
      </c>
      <c r="E23" s="276">
        <f>'[1]22.支出明細表(p50~51)'!F40</f>
        <v>5930000</v>
      </c>
      <c r="F23" s="266">
        <f t="shared" si="2"/>
        <v>628000</v>
      </c>
      <c r="G23" s="261">
        <f t="shared" si="1"/>
        <v>0.10590219224283305</v>
      </c>
    </row>
    <row r="24" spans="1:7" s="272" customFormat="1" ht="31.15" customHeight="1" x14ac:dyDescent="0.25">
      <c r="A24" s="277">
        <f>A8-A15</f>
        <v>68092760</v>
      </c>
      <c r="B24" s="278"/>
      <c r="C24" s="279" t="s">
        <v>42</v>
      </c>
      <c r="D24" s="188">
        <f>D8-D15</f>
        <v>654000</v>
      </c>
      <c r="E24" s="188">
        <f>E8-E15</f>
        <v>10639000</v>
      </c>
      <c r="F24" s="192">
        <f>F8-F15</f>
        <v>-9985000</v>
      </c>
      <c r="G24" s="280">
        <f t="shared" si="1"/>
        <v>-0.93852805714822818</v>
      </c>
    </row>
    <row r="25" spans="1:7" s="236" customFormat="1" ht="27" customHeight="1" x14ac:dyDescent="0.25">
      <c r="A25" s="9"/>
      <c r="B25" s="281"/>
      <c r="C25" s="281"/>
      <c r="D25" s="282"/>
      <c r="E25" s="283"/>
      <c r="F25" s="283"/>
      <c r="G25" s="238"/>
    </row>
    <row r="26" spans="1:7" s="236" customFormat="1" ht="27" customHeight="1" x14ac:dyDescent="0.25">
      <c r="A26" s="237"/>
      <c r="E26" s="237"/>
      <c r="F26" s="237"/>
      <c r="G26" s="238"/>
    </row>
  </sheetData>
  <mergeCells count="6">
    <mergeCell ref="A2:G2"/>
    <mergeCell ref="F5:G5"/>
    <mergeCell ref="A3:G3"/>
    <mergeCell ref="A4:G4"/>
    <mergeCell ref="B6:C7"/>
    <mergeCell ref="F6:G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I13" sqref="I13"/>
    </sheetView>
  </sheetViews>
  <sheetFormatPr defaultColWidth="15.25" defaultRowHeight="16.5" x14ac:dyDescent="0.25"/>
  <cols>
    <col min="1" max="1" width="17.75" style="154" customWidth="1"/>
    <col min="2" max="2" width="20.75" style="154" customWidth="1"/>
    <col min="3" max="3" width="16" style="43" customWidth="1"/>
    <col min="4" max="4" width="15.5" style="55" customWidth="1"/>
    <col min="5" max="5" width="19.25" style="154" customWidth="1"/>
    <col min="6" max="6" width="5.5" style="154" customWidth="1"/>
    <col min="7" max="7" width="19" style="154" bestFit="1" customWidth="1"/>
    <col min="8" max="256" width="15.25" style="154"/>
    <col min="257" max="257" width="17.75" style="154" customWidth="1"/>
    <col min="258" max="258" width="20.75" style="154" customWidth="1"/>
    <col min="259" max="259" width="16" style="154" customWidth="1"/>
    <col min="260" max="260" width="15.5" style="154" customWidth="1"/>
    <col min="261" max="261" width="19.25" style="154" customWidth="1"/>
    <col min="262" max="262" width="5.5" style="154" customWidth="1"/>
    <col min="263" max="263" width="19" style="154" bestFit="1" customWidth="1"/>
    <col min="264" max="512" width="15.25" style="154"/>
    <col min="513" max="513" width="17.75" style="154" customWidth="1"/>
    <col min="514" max="514" width="20.75" style="154" customWidth="1"/>
    <col min="515" max="515" width="16" style="154" customWidth="1"/>
    <col min="516" max="516" width="15.5" style="154" customWidth="1"/>
    <col min="517" max="517" width="19.25" style="154" customWidth="1"/>
    <col min="518" max="518" width="5.5" style="154" customWidth="1"/>
    <col min="519" max="519" width="19" style="154" bestFit="1" customWidth="1"/>
    <col min="520" max="768" width="15.25" style="154"/>
    <col min="769" max="769" width="17.75" style="154" customWidth="1"/>
    <col min="770" max="770" width="20.75" style="154" customWidth="1"/>
    <col min="771" max="771" width="16" style="154" customWidth="1"/>
    <col min="772" max="772" width="15.5" style="154" customWidth="1"/>
    <col min="773" max="773" width="19.25" style="154" customWidth="1"/>
    <col min="774" max="774" width="5.5" style="154" customWidth="1"/>
    <col min="775" max="775" width="19" style="154" bestFit="1" customWidth="1"/>
    <col min="776" max="1024" width="15.25" style="154"/>
    <col min="1025" max="1025" width="17.75" style="154" customWidth="1"/>
    <col min="1026" max="1026" width="20.75" style="154" customWidth="1"/>
    <col min="1027" max="1027" width="16" style="154" customWidth="1"/>
    <col min="1028" max="1028" width="15.5" style="154" customWidth="1"/>
    <col min="1029" max="1029" width="19.25" style="154" customWidth="1"/>
    <col min="1030" max="1030" width="5.5" style="154" customWidth="1"/>
    <col min="1031" max="1031" width="19" style="154" bestFit="1" customWidth="1"/>
    <col min="1032" max="1280" width="15.25" style="154"/>
    <col min="1281" max="1281" width="17.75" style="154" customWidth="1"/>
    <col min="1282" max="1282" width="20.75" style="154" customWidth="1"/>
    <col min="1283" max="1283" width="16" style="154" customWidth="1"/>
    <col min="1284" max="1284" width="15.5" style="154" customWidth="1"/>
    <col min="1285" max="1285" width="19.25" style="154" customWidth="1"/>
    <col min="1286" max="1286" width="5.5" style="154" customWidth="1"/>
    <col min="1287" max="1287" width="19" style="154" bestFit="1" customWidth="1"/>
    <col min="1288" max="1536" width="15.25" style="154"/>
    <col min="1537" max="1537" width="17.75" style="154" customWidth="1"/>
    <col min="1538" max="1538" width="20.75" style="154" customWidth="1"/>
    <col min="1539" max="1539" width="16" style="154" customWidth="1"/>
    <col min="1540" max="1540" width="15.5" style="154" customWidth="1"/>
    <col min="1541" max="1541" width="19.25" style="154" customWidth="1"/>
    <col min="1542" max="1542" width="5.5" style="154" customWidth="1"/>
    <col min="1543" max="1543" width="19" style="154" bestFit="1" customWidth="1"/>
    <col min="1544" max="1792" width="15.25" style="154"/>
    <col min="1793" max="1793" width="17.75" style="154" customWidth="1"/>
    <col min="1794" max="1794" width="20.75" style="154" customWidth="1"/>
    <col min="1795" max="1795" width="16" style="154" customWidth="1"/>
    <col min="1796" max="1796" width="15.5" style="154" customWidth="1"/>
    <col min="1797" max="1797" width="19.25" style="154" customWidth="1"/>
    <col min="1798" max="1798" width="5.5" style="154" customWidth="1"/>
    <col min="1799" max="1799" width="19" style="154" bestFit="1" customWidth="1"/>
    <col min="1800" max="2048" width="15.25" style="154"/>
    <col min="2049" max="2049" width="17.75" style="154" customWidth="1"/>
    <col min="2050" max="2050" width="20.75" style="154" customWidth="1"/>
    <col min="2051" max="2051" width="16" style="154" customWidth="1"/>
    <col min="2052" max="2052" width="15.5" style="154" customWidth="1"/>
    <col min="2053" max="2053" width="19.25" style="154" customWidth="1"/>
    <col min="2054" max="2054" width="5.5" style="154" customWidth="1"/>
    <col min="2055" max="2055" width="19" style="154" bestFit="1" customWidth="1"/>
    <col min="2056" max="2304" width="15.25" style="154"/>
    <col min="2305" max="2305" width="17.75" style="154" customWidth="1"/>
    <col min="2306" max="2306" width="20.75" style="154" customWidth="1"/>
    <col min="2307" max="2307" width="16" style="154" customWidth="1"/>
    <col min="2308" max="2308" width="15.5" style="154" customWidth="1"/>
    <col min="2309" max="2309" width="19.25" style="154" customWidth="1"/>
    <col min="2310" max="2310" width="5.5" style="154" customWidth="1"/>
    <col min="2311" max="2311" width="19" style="154" bestFit="1" customWidth="1"/>
    <col min="2312" max="2560" width="15.25" style="154"/>
    <col min="2561" max="2561" width="17.75" style="154" customWidth="1"/>
    <col min="2562" max="2562" width="20.75" style="154" customWidth="1"/>
    <col min="2563" max="2563" width="16" style="154" customWidth="1"/>
    <col min="2564" max="2564" width="15.5" style="154" customWidth="1"/>
    <col min="2565" max="2565" width="19.25" style="154" customWidth="1"/>
    <col min="2566" max="2566" width="5.5" style="154" customWidth="1"/>
    <col min="2567" max="2567" width="19" style="154" bestFit="1" customWidth="1"/>
    <col min="2568" max="2816" width="15.25" style="154"/>
    <col min="2817" max="2817" width="17.75" style="154" customWidth="1"/>
    <col min="2818" max="2818" width="20.75" style="154" customWidth="1"/>
    <col min="2819" max="2819" width="16" style="154" customWidth="1"/>
    <col min="2820" max="2820" width="15.5" style="154" customWidth="1"/>
    <col min="2821" max="2821" width="19.25" style="154" customWidth="1"/>
    <col min="2822" max="2822" width="5.5" style="154" customWidth="1"/>
    <col min="2823" max="2823" width="19" style="154" bestFit="1" customWidth="1"/>
    <col min="2824" max="3072" width="15.25" style="154"/>
    <col min="3073" max="3073" width="17.75" style="154" customWidth="1"/>
    <col min="3074" max="3074" width="20.75" style="154" customWidth="1"/>
    <col min="3075" max="3075" width="16" style="154" customWidth="1"/>
    <col min="3076" max="3076" width="15.5" style="154" customWidth="1"/>
    <col min="3077" max="3077" width="19.25" style="154" customWidth="1"/>
    <col min="3078" max="3078" width="5.5" style="154" customWidth="1"/>
    <col min="3079" max="3079" width="19" style="154" bestFit="1" customWidth="1"/>
    <col min="3080" max="3328" width="15.25" style="154"/>
    <col min="3329" max="3329" width="17.75" style="154" customWidth="1"/>
    <col min="3330" max="3330" width="20.75" style="154" customWidth="1"/>
    <col min="3331" max="3331" width="16" style="154" customWidth="1"/>
    <col min="3332" max="3332" width="15.5" style="154" customWidth="1"/>
    <col min="3333" max="3333" width="19.25" style="154" customWidth="1"/>
    <col min="3334" max="3334" width="5.5" style="154" customWidth="1"/>
    <col min="3335" max="3335" width="19" style="154" bestFit="1" customWidth="1"/>
    <col min="3336" max="3584" width="15.25" style="154"/>
    <col min="3585" max="3585" width="17.75" style="154" customWidth="1"/>
    <col min="3586" max="3586" width="20.75" style="154" customWidth="1"/>
    <col min="3587" max="3587" width="16" style="154" customWidth="1"/>
    <col min="3588" max="3588" width="15.5" style="154" customWidth="1"/>
    <col min="3589" max="3589" width="19.25" style="154" customWidth="1"/>
    <col min="3590" max="3590" width="5.5" style="154" customWidth="1"/>
    <col min="3591" max="3591" width="19" style="154" bestFit="1" customWidth="1"/>
    <col min="3592" max="3840" width="15.25" style="154"/>
    <col min="3841" max="3841" width="17.75" style="154" customWidth="1"/>
    <col min="3842" max="3842" width="20.75" style="154" customWidth="1"/>
    <col min="3843" max="3843" width="16" style="154" customWidth="1"/>
    <col min="3844" max="3844" width="15.5" style="154" customWidth="1"/>
    <col min="3845" max="3845" width="19.25" style="154" customWidth="1"/>
    <col min="3846" max="3846" width="5.5" style="154" customWidth="1"/>
    <col min="3847" max="3847" width="19" style="154" bestFit="1" customWidth="1"/>
    <col min="3848" max="4096" width="15.25" style="154"/>
    <col min="4097" max="4097" width="17.75" style="154" customWidth="1"/>
    <col min="4098" max="4098" width="20.75" style="154" customWidth="1"/>
    <col min="4099" max="4099" width="16" style="154" customWidth="1"/>
    <col min="4100" max="4100" width="15.5" style="154" customWidth="1"/>
    <col min="4101" max="4101" width="19.25" style="154" customWidth="1"/>
    <col min="4102" max="4102" width="5.5" style="154" customWidth="1"/>
    <col min="4103" max="4103" width="19" style="154" bestFit="1" customWidth="1"/>
    <col min="4104" max="4352" width="15.25" style="154"/>
    <col min="4353" max="4353" width="17.75" style="154" customWidth="1"/>
    <col min="4354" max="4354" width="20.75" style="154" customWidth="1"/>
    <col min="4355" max="4355" width="16" style="154" customWidth="1"/>
    <col min="4356" max="4356" width="15.5" style="154" customWidth="1"/>
    <col min="4357" max="4357" width="19.25" style="154" customWidth="1"/>
    <col min="4358" max="4358" width="5.5" style="154" customWidth="1"/>
    <col min="4359" max="4359" width="19" style="154" bestFit="1" customWidth="1"/>
    <col min="4360" max="4608" width="15.25" style="154"/>
    <col min="4609" max="4609" width="17.75" style="154" customWidth="1"/>
    <col min="4610" max="4610" width="20.75" style="154" customWidth="1"/>
    <col min="4611" max="4611" width="16" style="154" customWidth="1"/>
    <col min="4612" max="4612" width="15.5" style="154" customWidth="1"/>
    <col min="4613" max="4613" width="19.25" style="154" customWidth="1"/>
    <col min="4614" max="4614" width="5.5" style="154" customWidth="1"/>
    <col min="4615" max="4615" width="19" style="154" bestFit="1" customWidth="1"/>
    <col min="4616" max="4864" width="15.25" style="154"/>
    <col min="4865" max="4865" width="17.75" style="154" customWidth="1"/>
    <col min="4866" max="4866" width="20.75" style="154" customWidth="1"/>
    <col min="4867" max="4867" width="16" style="154" customWidth="1"/>
    <col min="4868" max="4868" width="15.5" style="154" customWidth="1"/>
    <col min="4869" max="4869" width="19.25" style="154" customWidth="1"/>
    <col min="4870" max="4870" width="5.5" style="154" customWidth="1"/>
    <col min="4871" max="4871" width="19" style="154" bestFit="1" customWidth="1"/>
    <col min="4872" max="5120" width="15.25" style="154"/>
    <col min="5121" max="5121" width="17.75" style="154" customWidth="1"/>
    <col min="5122" max="5122" width="20.75" style="154" customWidth="1"/>
    <col min="5123" max="5123" width="16" style="154" customWidth="1"/>
    <col min="5124" max="5124" width="15.5" style="154" customWidth="1"/>
    <col min="5125" max="5125" width="19.25" style="154" customWidth="1"/>
    <col min="5126" max="5126" width="5.5" style="154" customWidth="1"/>
    <col min="5127" max="5127" width="19" style="154" bestFit="1" customWidth="1"/>
    <col min="5128" max="5376" width="15.25" style="154"/>
    <col min="5377" max="5377" width="17.75" style="154" customWidth="1"/>
    <col min="5378" max="5378" width="20.75" style="154" customWidth="1"/>
    <col min="5379" max="5379" width="16" style="154" customWidth="1"/>
    <col min="5380" max="5380" width="15.5" style="154" customWidth="1"/>
    <col min="5381" max="5381" width="19.25" style="154" customWidth="1"/>
    <col min="5382" max="5382" width="5.5" style="154" customWidth="1"/>
    <col min="5383" max="5383" width="19" style="154" bestFit="1" customWidth="1"/>
    <col min="5384" max="5632" width="15.25" style="154"/>
    <col min="5633" max="5633" width="17.75" style="154" customWidth="1"/>
    <col min="5634" max="5634" width="20.75" style="154" customWidth="1"/>
    <col min="5635" max="5635" width="16" style="154" customWidth="1"/>
    <col min="5636" max="5636" width="15.5" style="154" customWidth="1"/>
    <col min="5637" max="5637" width="19.25" style="154" customWidth="1"/>
    <col min="5638" max="5638" width="5.5" style="154" customWidth="1"/>
    <col min="5639" max="5639" width="19" style="154" bestFit="1" customWidth="1"/>
    <col min="5640" max="5888" width="15.25" style="154"/>
    <col min="5889" max="5889" width="17.75" style="154" customWidth="1"/>
    <col min="5890" max="5890" width="20.75" style="154" customWidth="1"/>
    <col min="5891" max="5891" width="16" style="154" customWidth="1"/>
    <col min="5892" max="5892" width="15.5" style="154" customWidth="1"/>
    <col min="5893" max="5893" width="19.25" style="154" customWidth="1"/>
    <col min="5894" max="5894" width="5.5" style="154" customWidth="1"/>
    <col min="5895" max="5895" width="19" style="154" bestFit="1" customWidth="1"/>
    <col min="5896" max="6144" width="15.25" style="154"/>
    <col min="6145" max="6145" width="17.75" style="154" customWidth="1"/>
    <col min="6146" max="6146" width="20.75" style="154" customWidth="1"/>
    <col min="6147" max="6147" width="16" style="154" customWidth="1"/>
    <col min="6148" max="6148" width="15.5" style="154" customWidth="1"/>
    <col min="6149" max="6149" width="19.25" style="154" customWidth="1"/>
    <col min="6150" max="6150" width="5.5" style="154" customWidth="1"/>
    <col min="6151" max="6151" width="19" style="154" bestFit="1" customWidth="1"/>
    <col min="6152" max="6400" width="15.25" style="154"/>
    <col min="6401" max="6401" width="17.75" style="154" customWidth="1"/>
    <col min="6402" max="6402" width="20.75" style="154" customWidth="1"/>
    <col min="6403" max="6403" width="16" style="154" customWidth="1"/>
    <col min="6404" max="6404" width="15.5" style="154" customWidth="1"/>
    <col min="6405" max="6405" width="19.25" style="154" customWidth="1"/>
    <col min="6406" max="6406" width="5.5" style="154" customWidth="1"/>
    <col min="6407" max="6407" width="19" style="154" bestFit="1" customWidth="1"/>
    <col min="6408" max="6656" width="15.25" style="154"/>
    <col min="6657" max="6657" width="17.75" style="154" customWidth="1"/>
    <col min="6658" max="6658" width="20.75" style="154" customWidth="1"/>
    <col min="6659" max="6659" width="16" style="154" customWidth="1"/>
    <col min="6660" max="6660" width="15.5" style="154" customWidth="1"/>
    <col min="6661" max="6661" width="19.25" style="154" customWidth="1"/>
    <col min="6662" max="6662" width="5.5" style="154" customWidth="1"/>
    <col min="6663" max="6663" width="19" style="154" bestFit="1" customWidth="1"/>
    <col min="6664" max="6912" width="15.25" style="154"/>
    <col min="6913" max="6913" width="17.75" style="154" customWidth="1"/>
    <col min="6914" max="6914" width="20.75" style="154" customWidth="1"/>
    <col min="6915" max="6915" width="16" style="154" customWidth="1"/>
    <col min="6916" max="6916" width="15.5" style="154" customWidth="1"/>
    <col min="6917" max="6917" width="19.25" style="154" customWidth="1"/>
    <col min="6918" max="6918" width="5.5" style="154" customWidth="1"/>
    <col min="6919" max="6919" width="19" style="154" bestFit="1" customWidth="1"/>
    <col min="6920" max="7168" width="15.25" style="154"/>
    <col min="7169" max="7169" width="17.75" style="154" customWidth="1"/>
    <col min="7170" max="7170" width="20.75" style="154" customWidth="1"/>
    <col min="7171" max="7171" width="16" style="154" customWidth="1"/>
    <col min="7172" max="7172" width="15.5" style="154" customWidth="1"/>
    <col min="7173" max="7173" width="19.25" style="154" customWidth="1"/>
    <col min="7174" max="7174" width="5.5" style="154" customWidth="1"/>
    <col min="7175" max="7175" width="19" style="154" bestFit="1" customWidth="1"/>
    <col min="7176" max="7424" width="15.25" style="154"/>
    <col min="7425" max="7425" width="17.75" style="154" customWidth="1"/>
    <col min="7426" max="7426" width="20.75" style="154" customWidth="1"/>
    <col min="7427" max="7427" width="16" style="154" customWidth="1"/>
    <col min="7428" max="7428" width="15.5" style="154" customWidth="1"/>
    <col min="7429" max="7429" width="19.25" style="154" customWidth="1"/>
    <col min="7430" max="7430" width="5.5" style="154" customWidth="1"/>
    <col min="7431" max="7431" width="19" style="154" bestFit="1" customWidth="1"/>
    <col min="7432" max="7680" width="15.25" style="154"/>
    <col min="7681" max="7681" width="17.75" style="154" customWidth="1"/>
    <col min="7682" max="7682" width="20.75" style="154" customWidth="1"/>
    <col min="7683" max="7683" width="16" style="154" customWidth="1"/>
    <col min="7684" max="7684" width="15.5" style="154" customWidth="1"/>
    <col min="7685" max="7685" width="19.25" style="154" customWidth="1"/>
    <col min="7686" max="7686" width="5.5" style="154" customWidth="1"/>
    <col min="7687" max="7687" width="19" style="154" bestFit="1" customWidth="1"/>
    <col min="7688" max="7936" width="15.25" style="154"/>
    <col min="7937" max="7937" width="17.75" style="154" customWidth="1"/>
    <col min="7938" max="7938" width="20.75" style="154" customWidth="1"/>
    <col min="7939" max="7939" width="16" style="154" customWidth="1"/>
    <col min="7940" max="7940" width="15.5" style="154" customWidth="1"/>
    <col min="7941" max="7941" width="19.25" style="154" customWidth="1"/>
    <col min="7942" max="7942" width="5.5" style="154" customWidth="1"/>
    <col min="7943" max="7943" width="19" style="154" bestFit="1" customWidth="1"/>
    <col min="7944" max="8192" width="15.25" style="154"/>
    <col min="8193" max="8193" width="17.75" style="154" customWidth="1"/>
    <col min="8194" max="8194" width="20.75" style="154" customWidth="1"/>
    <col min="8195" max="8195" width="16" style="154" customWidth="1"/>
    <col min="8196" max="8196" width="15.5" style="154" customWidth="1"/>
    <col min="8197" max="8197" width="19.25" style="154" customWidth="1"/>
    <col min="8198" max="8198" width="5.5" style="154" customWidth="1"/>
    <col min="8199" max="8199" width="19" style="154" bestFit="1" customWidth="1"/>
    <col min="8200" max="8448" width="15.25" style="154"/>
    <col min="8449" max="8449" width="17.75" style="154" customWidth="1"/>
    <col min="8450" max="8450" width="20.75" style="154" customWidth="1"/>
    <col min="8451" max="8451" width="16" style="154" customWidth="1"/>
    <col min="8452" max="8452" width="15.5" style="154" customWidth="1"/>
    <col min="8453" max="8453" width="19.25" style="154" customWidth="1"/>
    <col min="8454" max="8454" width="5.5" style="154" customWidth="1"/>
    <col min="8455" max="8455" width="19" style="154" bestFit="1" customWidth="1"/>
    <col min="8456" max="8704" width="15.25" style="154"/>
    <col min="8705" max="8705" width="17.75" style="154" customWidth="1"/>
    <col min="8706" max="8706" width="20.75" style="154" customWidth="1"/>
    <col min="8707" max="8707" width="16" style="154" customWidth="1"/>
    <col min="8708" max="8708" width="15.5" style="154" customWidth="1"/>
    <col min="8709" max="8709" width="19.25" style="154" customWidth="1"/>
    <col min="8710" max="8710" width="5.5" style="154" customWidth="1"/>
    <col min="8711" max="8711" width="19" style="154" bestFit="1" customWidth="1"/>
    <col min="8712" max="8960" width="15.25" style="154"/>
    <col min="8961" max="8961" width="17.75" style="154" customWidth="1"/>
    <col min="8962" max="8962" width="20.75" style="154" customWidth="1"/>
    <col min="8963" max="8963" width="16" style="154" customWidth="1"/>
    <col min="8964" max="8964" width="15.5" style="154" customWidth="1"/>
    <col min="8965" max="8965" width="19.25" style="154" customWidth="1"/>
    <col min="8966" max="8966" width="5.5" style="154" customWidth="1"/>
    <col min="8967" max="8967" width="19" style="154" bestFit="1" customWidth="1"/>
    <col min="8968" max="9216" width="15.25" style="154"/>
    <col min="9217" max="9217" width="17.75" style="154" customWidth="1"/>
    <col min="9218" max="9218" width="20.75" style="154" customWidth="1"/>
    <col min="9219" max="9219" width="16" style="154" customWidth="1"/>
    <col min="9220" max="9220" width="15.5" style="154" customWidth="1"/>
    <col min="9221" max="9221" width="19.25" style="154" customWidth="1"/>
    <col min="9222" max="9222" width="5.5" style="154" customWidth="1"/>
    <col min="9223" max="9223" width="19" style="154" bestFit="1" customWidth="1"/>
    <col min="9224" max="9472" width="15.25" style="154"/>
    <col min="9473" max="9473" width="17.75" style="154" customWidth="1"/>
    <col min="9474" max="9474" width="20.75" style="154" customWidth="1"/>
    <col min="9475" max="9475" width="16" style="154" customWidth="1"/>
    <col min="9476" max="9476" width="15.5" style="154" customWidth="1"/>
    <col min="9477" max="9477" width="19.25" style="154" customWidth="1"/>
    <col min="9478" max="9478" width="5.5" style="154" customWidth="1"/>
    <col min="9479" max="9479" width="19" style="154" bestFit="1" customWidth="1"/>
    <col min="9480" max="9728" width="15.25" style="154"/>
    <col min="9729" max="9729" width="17.75" style="154" customWidth="1"/>
    <col min="9730" max="9730" width="20.75" style="154" customWidth="1"/>
    <col min="9731" max="9731" width="16" style="154" customWidth="1"/>
    <col min="9732" max="9732" width="15.5" style="154" customWidth="1"/>
    <col min="9733" max="9733" width="19.25" style="154" customWidth="1"/>
    <col min="9734" max="9734" width="5.5" style="154" customWidth="1"/>
    <col min="9735" max="9735" width="19" style="154" bestFit="1" customWidth="1"/>
    <col min="9736" max="9984" width="15.25" style="154"/>
    <col min="9985" max="9985" width="17.75" style="154" customWidth="1"/>
    <col min="9986" max="9986" width="20.75" style="154" customWidth="1"/>
    <col min="9987" max="9987" width="16" style="154" customWidth="1"/>
    <col min="9988" max="9988" width="15.5" style="154" customWidth="1"/>
    <col min="9989" max="9989" width="19.25" style="154" customWidth="1"/>
    <col min="9990" max="9990" width="5.5" style="154" customWidth="1"/>
    <col min="9991" max="9991" width="19" style="154" bestFit="1" customWidth="1"/>
    <col min="9992" max="10240" width="15.25" style="154"/>
    <col min="10241" max="10241" width="17.75" style="154" customWidth="1"/>
    <col min="10242" max="10242" width="20.75" style="154" customWidth="1"/>
    <col min="10243" max="10243" width="16" style="154" customWidth="1"/>
    <col min="10244" max="10244" width="15.5" style="154" customWidth="1"/>
    <col min="10245" max="10245" width="19.25" style="154" customWidth="1"/>
    <col min="10246" max="10246" width="5.5" style="154" customWidth="1"/>
    <col min="10247" max="10247" width="19" style="154" bestFit="1" customWidth="1"/>
    <col min="10248" max="10496" width="15.25" style="154"/>
    <col min="10497" max="10497" width="17.75" style="154" customWidth="1"/>
    <col min="10498" max="10498" width="20.75" style="154" customWidth="1"/>
    <col min="10499" max="10499" width="16" style="154" customWidth="1"/>
    <col min="10500" max="10500" width="15.5" style="154" customWidth="1"/>
    <col min="10501" max="10501" width="19.25" style="154" customWidth="1"/>
    <col min="10502" max="10502" width="5.5" style="154" customWidth="1"/>
    <col min="10503" max="10503" width="19" style="154" bestFit="1" customWidth="1"/>
    <col min="10504" max="10752" width="15.25" style="154"/>
    <col min="10753" max="10753" width="17.75" style="154" customWidth="1"/>
    <col min="10754" max="10754" width="20.75" style="154" customWidth="1"/>
    <col min="10755" max="10755" width="16" style="154" customWidth="1"/>
    <col min="10756" max="10756" width="15.5" style="154" customWidth="1"/>
    <col min="10757" max="10757" width="19.25" style="154" customWidth="1"/>
    <col min="10758" max="10758" width="5.5" style="154" customWidth="1"/>
    <col min="10759" max="10759" width="19" style="154" bestFit="1" customWidth="1"/>
    <col min="10760" max="11008" width="15.25" style="154"/>
    <col min="11009" max="11009" width="17.75" style="154" customWidth="1"/>
    <col min="11010" max="11010" width="20.75" style="154" customWidth="1"/>
    <col min="11011" max="11011" width="16" style="154" customWidth="1"/>
    <col min="11012" max="11012" width="15.5" style="154" customWidth="1"/>
    <col min="11013" max="11013" width="19.25" style="154" customWidth="1"/>
    <col min="11014" max="11014" width="5.5" style="154" customWidth="1"/>
    <col min="11015" max="11015" width="19" style="154" bestFit="1" customWidth="1"/>
    <col min="11016" max="11264" width="15.25" style="154"/>
    <col min="11265" max="11265" width="17.75" style="154" customWidth="1"/>
    <col min="11266" max="11266" width="20.75" style="154" customWidth="1"/>
    <col min="11267" max="11267" width="16" style="154" customWidth="1"/>
    <col min="11268" max="11268" width="15.5" style="154" customWidth="1"/>
    <col min="11269" max="11269" width="19.25" style="154" customWidth="1"/>
    <col min="11270" max="11270" width="5.5" style="154" customWidth="1"/>
    <col min="11271" max="11271" width="19" style="154" bestFit="1" customWidth="1"/>
    <col min="11272" max="11520" width="15.25" style="154"/>
    <col min="11521" max="11521" width="17.75" style="154" customWidth="1"/>
    <col min="11522" max="11522" width="20.75" style="154" customWidth="1"/>
    <col min="11523" max="11523" width="16" style="154" customWidth="1"/>
    <col min="11524" max="11524" width="15.5" style="154" customWidth="1"/>
    <col min="11525" max="11525" width="19.25" style="154" customWidth="1"/>
    <col min="11526" max="11526" width="5.5" style="154" customWidth="1"/>
    <col min="11527" max="11527" width="19" style="154" bestFit="1" customWidth="1"/>
    <col min="11528" max="11776" width="15.25" style="154"/>
    <col min="11777" max="11777" width="17.75" style="154" customWidth="1"/>
    <col min="11778" max="11778" width="20.75" style="154" customWidth="1"/>
    <col min="11779" max="11779" width="16" style="154" customWidth="1"/>
    <col min="11780" max="11780" width="15.5" style="154" customWidth="1"/>
    <col min="11781" max="11781" width="19.25" style="154" customWidth="1"/>
    <col min="11782" max="11782" width="5.5" style="154" customWidth="1"/>
    <col min="11783" max="11783" width="19" style="154" bestFit="1" customWidth="1"/>
    <col min="11784" max="12032" width="15.25" style="154"/>
    <col min="12033" max="12033" width="17.75" style="154" customWidth="1"/>
    <col min="12034" max="12034" width="20.75" style="154" customWidth="1"/>
    <col min="12035" max="12035" width="16" style="154" customWidth="1"/>
    <col min="12036" max="12036" width="15.5" style="154" customWidth="1"/>
    <col min="12037" max="12037" width="19.25" style="154" customWidth="1"/>
    <col min="12038" max="12038" width="5.5" style="154" customWidth="1"/>
    <col min="12039" max="12039" width="19" style="154" bestFit="1" customWidth="1"/>
    <col min="12040" max="12288" width="15.25" style="154"/>
    <col min="12289" max="12289" width="17.75" style="154" customWidth="1"/>
    <col min="12290" max="12290" width="20.75" style="154" customWidth="1"/>
    <col min="12291" max="12291" width="16" style="154" customWidth="1"/>
    <col min="12292" max="12292" width="15.5" style="154" customWidth="1"/>
    <col min="12293" max="12293" width="19.25" style="154" customWidth="1"/>
    <col min="12294" max="12294" width="5.5" style="154" customWidth="1"/>
    <col min="12295" max="12295" width="19" style="154" bestFit="1" customWidth="1"/>
    <col min="12296" max="12544" width="15.25" style="154"/>
    <col min="12545" max="12545" width="17.75" style="154" customWidth="1"/>
    <col min="12546" max="12546" width="20.75" style="154" customWidth="1"/>
    <col min="12547" max="12547" width="16" style="154" customWidth="1"/>
    <col min="12548" max="12548" width="15.5" style="154" customWidth="1"/>
    <col min="12549" max="12549" width="19.25" style="154" customWidth="1"/>
    <col min="12550" max="12550" width="5.5" style="154" customWidth="1"/>
    <col min="12551" max="12551" width="19" style="154" bestFit="1" customWidth="1"/>
    <col min="12552" max="12800" width="15.25" style="154"/>
    <col min="12801" max="12801" width="17.75" style="154" customWidth="1"/>
    <col min="12802" max="12802" width="20.75" style="154" customWidth="1"/>
    <col min="12803" max="12803" width="16" style="154" customWidth="1"/>
    <col min="12804" max="12804" width="15.5" style="154" customWidth="1"/>
    <col min="12805" max="12805" width="19.25" style="154" customWidth="1"/>
    <col min="12806" max="12806" width="5.5" style="154" customWidth="1"/>
    <col min="12807" max="12807" width="19" style="154" bestFit="1" customWidth="1"/>
    <col min="12808" max="13056" width="15.25" style="154"/>
    <col min="13057" max="13057" width="17.75" style="154" customWidth="1"/>
    <col min="13058" max="13058" width="20.75" style="154" customWidth="1"/>
    <col min="13059" max="13059" width="16" style="154" customWidth="1"/>
    <col min="13060" max="13060" width="15.5" style="154" customWidth="1"/>
    <col min="13061" max="13061" width="19.25" style="154" customWidth="1"/>
    <col min="13062" max="13062" width="5.5" style="154" customWidth="1"/>
    <col min="13063" max="13063" width="19" style="154" bestFit="1" customWidth="1"/>
    <col min="13064" max="13312" width="15.25" style="154"/>
    <col min="13313" max="13313" width="17.75" style="154" customWidth="1"/>
    <col min="13314" max="13314" width="20.75" style="154" customWidth="1"/>
    <col min="13315" max="13315" width="16" style="154" customWidth="1"/>
    <col min="13316" max="13316" width="15.5" style="154" customWidth="1"/>
    <col min="13317" max="13317" width="19.25" style="154" customWidth="1"/>
    <col min="13318" max="13318" width="5.5" style="154" customWidth="1"/>
    <col min="13319" max="13319" width="19" style="154" bestFit="1" customWidth="1"/>
    <col min="13320" max="13568" width="15.25" style="154"/>
    <col min="13569" max="13569" width="17.75" style="154" customWidth="1"/>
    <col min="13570" max="13570" width="20.75" style="154" customWidth="1"/>
    <col min="13571" max="13571" width="16" style="154" customWidth="1"/>
    <col min="13572" max="13572" width="15.5" style="154" customWidth="1"/>
    <col min="13573" max="13573" width="19.25" style="154" customWidth="1"/>
    <col min="13574" max="13574" width="5.5" style="154" customWidth="1"/>
    <col min="13575" max="13575" width="19" style="154" bestFit="1" customWidth="1"/>
    <col min="13576" max="13824" width="15.25" style="154"/>
    <col min="13825" max="13825" width="17.75" style="154" customWidth="1"/>
    <col min="13826" max="13826" width="20.75" style="154" customWidth="1"/>
    <col min="13827" max="13827" width="16" style="154" customWidth="1"/>
    <col min="13828" max="13828" width="15.5" style="154" customWidth="1"/>
    <col min="13829" max="13829" width="19.25" style="154" customWidth="1"/>
    <col min="13830" max="13830" width="5.5" style="154" customWidth="1"/>
    <col min="13831" max="13831" width="19" style="154" bestFit="1" customWidth="1"/>
    <col min="13832" max="14080" width="15.25" style="154"/>
    <col min="14081" max="14081" width="17.75" style="154" customWidth="1"/>
    <col min="14082" max="14082" width="20.75" style="154" customWidth="1"/>
    <col min="14083" max="14083" width="16" style="154" customWidth="1"/>
    <col min="14084" max="14084" width="15.5" style="154" customWidth="1"/>
    <col min="14085" max="14085" width="19.25" style="154" customWidth="1"/>
    <col min="14086" max="14086" width="5.5" style="154" customWidth="1"/>
    <col min="14087" max="14087" width="19" style="154" bestFit="1" customWidth="1"/>
    <col min="14088" max="14336" width="15.25" style="154"/>
    <col min="14337" max="14337" width="17.75" style="154" customWidth="1"/>
    <col min="14338" max="14338" width="20.75" style="154" customWidth="1"/>
    <col min="14339" max="14339" width="16" style="154" customWidth="1"/>
    <col min="14340" max="14340" width="15.5" style="154" customWidth="1"/>
    <col min="14341" max="14341" width="19.25" style="154" customWidth="1"/>
    <col min="14342" max="14342" width="5.5" style="154" customWidth="1"/>
    <col min="14343" max="14343" width="19" style="154" bestFit="1" customWidth="1"/>
    <col min="14344" max="14592" width="15.25" style="154"/>
    <col min="14593" max="14593" width="17.75" style="154" customWidth="1"/>
    <col min="14594" max="14594" width="20.75" style="154" customWidth="1"/>
    <col min="14595" max="14595" width="16" style="154" customWidth="1"/>
    <col min="14596" max="14596" width="15.5" style="154" customWidth="1"/>
    <col min="14597" max="14597" width="19.25" style="154" customWidth="1"/>
    <col min="14598" max="14598" width="5.5" style="154" customWidth="1"/>
    <col min="14599" max="14599" width="19" style="154" bestFit="1" customWidth="1"/>
    <col min="14600" max="14848" width="15.25" style="154"/>
    <col min="14849" max="14849" width="17.75" style="154" customWidth="1"/>
    <col min="14850" max="14850" width="20.75" style="154" customWidth="1"/>
    <col min="14851" max="14851" width="16" style="154" customWidth="1"/>
    <col min="14852" max="14852" width="15.5" style="154" customWidth="1"/>
    <col min="14853" max="14853" width="19.25" style="154" customWidth="1"/>
    <col min="14854" max="14854" width="5.5" style="154" customWidth="1"/>
    <col min="14855" max="14855" width="19" style="154" bestFit="1" customWidth="1"/>
    <col min="14856" max="15104" width="15.25" style="154"/>
    <col min="15105" max="15105" width="17.75" style="154" customWidth="1"/>
    <col min="15106" max="15106" width="20.75" style="154" customWidth="1"/>
    <col min="15107" max="15107" width="16" style="154" customWidth="1"/>
    <col min="15108" max="15108" width="15.5" style="154" customWidth="1"/>
    <col min="15109" max="15109" width="19.25" style="154" customWidth="1"/>
    <col min="15110" max="15110" width="5.5" style="154" customWidth="1"/>
    <col min="15111" max="15111" width="19" style="154" bestFit="1" customWidth="1"/>
    <col min="15112" max="15360" width="15.25" style="154"/>
    <col min="15361" max="15361" width="17.75" style="154" customWidth="1"/>
    <col min="15362" max="15362" width="20.75" style="154" customWidth="1"/>
    <col min="15363" max="15363" width="16" style="154" customWidth="1"/>
    <col min="15364" max="15364" width="15.5" style="154" customWidth="1"/>
    <col min="15365" max="15365" width="19.25" style="154" customWidth="1"/>
    <col min="15366" max="15366" width="5.5" style="154" customWidth="1"/>
    <col min="15367" max="15367" width="19" style="154" bestFit="1" customWidth="1"/>
    <col min="15368" max="15616" width="15.25" style="154"/>
    <col min="15617" max="15617" width="17.75" style="154" customWidth="1"/>
    <col min="15618" max="15618" width="20.75" style="154" customWidth="1"/>
    <col min="15619" max="15619" width="16" style="154" customWidth="1"/>
    <col min="15620" max="15620" width="15.5" style="154" customWidth="1"/>
    <col min="15621" max="15621" width="19.25" style="154" customWidth="1"/>
    <col min="15622" max="15622" width="5.5" style="154" customWidth="1"/>
    <col min="15623" max="15623" width="19" style="154" bestFit="1" customWidth="1"/>
    <col min="15624" max="15872" width="15.25" style="154"/>
    <col min="15873" max="15873" width="17.75" style="154" customWidth="1"/>
    <col min="15874" max="15874" width="20.75" style="154" customWidth="1"/>
    <col min="15875" max="15875" width="16" style="154" customWidth="1"/>
    <col min="15876" max="15876" width="15.5" style="154" customWidth="1"/>
    <col min="15877" max="15877" width="19.25" style="154" customWidth="1"/>
    <col min="15878" max="15878" width="5.5" style="154" customWidth="1"/>
    <col min="15879" max="15879" width="19" style="154" bestFit="1" customWidth="1"/>
    <col min="15880" max="16128" width="15.25" style="154"/>
    <col min="16129" max="16129" width="17.75" style="154" customWidth="1"/>
    <col min="16130" max="16130" width="20.75" style="154" customWidth="1"/>
    <col min="16131" max="16131" width="16" style="154" customWidth="1"/>
    <col min="16132" max="16132" width="15.5" style="154" customWidth="1"/>
    <col min="16133" max="16133" width="19.25" style="154" customWidth="1"/>
    <col min="16134" max="16134" width="5.5" style="154" customWidth="1"/>
    <col min="16135" max="16135" width="19" style="154" bestFit="1" customWidth="1"/>
    <col min="16136" max="16384" width="15.25" style="154"/>
  </cols>
  <sheetData>
    <row r="1" spans="1:8" s="154" customFormat="1" ht="27" customHeight="1" x14ac:dyDescent="0.25">
      <c r="A1" s="40" t="s">
        <v>43</v>
      </c>
      <c r="C1" s="43"/>
      <c r="D1" s="55"/>
    </row>
    <row r="2" spans="1:8" s="154" customFormat="1" ht="27" customHeight="1" x14ac:dyDescent="0.25">
      <c r="A2" s="197" t="s">
        <v>18</v>
      </c>
      <c r="B2" s="197"/>
      <c r="C2" s="197"/>
      <c r="D2" s="197"/>
      <c r="E2" s="197"/>
      <c r="F2" s="197"/>
    </row>
    <row r="3" spans="1:8" s="154" customFormat="1" ht="27" customHeight="1" x14ac:dyDescent="0.25">
      <c r="A3" s="197" t="s">
        <v>44</v>
      </c>
      <c r="B3" s="197"/>
      <c r="C3" s="197"/>
      <c r="D3" s="197"/>
      <c r="E3" s="197"/>
      <c r="F3" s="202"/>
    </row>
    <row r="4" spans="1:8" s="154" customFormat="1" ht="27" customHeight="1" x14ac:dyDescent="0.25">
      <c r="A4" s="197" t="s">
        <v>45</v>
      </c>
      <c r="B4" s="202"/>
      <c r="C4" s="202"/>
      <c r="D4" s="202"/>
      <c r="E4" s="202"/>
      <c r="F4" s="202"/>
    </row>
    <row r="5" spans="1:8" s="154" customFormat="1" ht="27" customHeight="1" x14ac:dyDescent="0.25">
      <c r="A5" s="40"/>
      <c r="B5" s="9"/>
      <c r="C5" s="7"/>
      <c r="D5" s="9"/>
      <c r="E5" s="200" t="s">
        <v>46</v>
      </c>
      <c r="F5" s="201"/>
    </row>
    <row r="6" spans="1:8" s="154" customFormat="1" ht="27" customHeight="1" x14ac:dyDescent="0.25">
      <c r="A6" s="198" t="s">
        <v>47</v>
      </c>
      <c r="B6" s="11" t="s">
        <v>48</v>
      </c>
      <c r="C6" s="17" t="s">
        <v>49</v>
      </c>
      <c r="D6" s="11" t="s">
        <v>50</v>
      </c>
      <c r="E6" s="11" t="s">
        <v>51</v>
      </c>
      <c r="F6" s="198" t="s">
        <v>52</v>
      </c>
    </row>
    <row r="7" spans="1:8" s="154" customFormat="1" ht="27" customHeight="1" x14ac:dyDescent="0.25">
      <c r="A7" s="199"/>
      <c r="B7" s="12" t="s">
        <v>6</v>
      </c>
      <c r="C7" s="18" t="s">
        <v>7</v>
      </c>
      <c r="D7" s="12" t="s">
        <v>8</v>
      </c>
      <c r="E7" s="12" t="s">
        <v>53</v>
      </c>
      <c r="F7" s="199"/>
    </row>
    <row r="8" spans="1:8" s="154" customFormat="1" ht="28.9" customHeight="1" x14ac:dyDescent="0.25">
      <c r="A8" s="41" t="s">
        <v>54</v>
      </c>
      <c r="B8" s="42">
        <f>SUM(B9:B14)</f>
        <v>2238066000</v>
      </c>
      <c r="C8" s="31">
        <f>SUM(C9:C14)</f>
        <v>90584000</v>
      </c>
      <c r="D8" s="31">
        <f>SUM(D9:D14)</f>
        <v>25468000</v>
      </c>
      <c r="E8" s="31">
        <f>SUM(E9:E14)</f>
        <v>2303182000</v>
      </c>
      <c r="F8" s="152"/>
      <c r="G8" s="43"/>
      <c r="H8" s="43"/>
    </row>
    <row r="9" spans="1:8" s="154" customFormat="1" ht="28.9" customHeight="1" x14ac:dyDescent="0.25">
      <c r="A9" s="44" t="s">
        <v>55</v>
      </c>
      <c r="B9" s="45">
        <v>43491000</v>
      </c>
      <c r="C9" s="20">
        <v>0</v>
      </c>
      <c r="D9" s="20">
        <v>0</v>
      </c>
      <c r="E9" s="19">
        <f t="shared" ref="E9:E26" si="0">B9+C9-D9</f>
        <v>43491000</v>
      </c>
      <c r="F9" s="46"/>
      <c r="G9" s="43"/>
      <c r="H9" s="43"/>
    </row>
    <row r="10" spans="1:8" s="154" customFormat="1" ht="28.9" customHeight="1" x14ac:dyDescent="0.25">
      <c r="A10" s="44" t="s">
        <v>56</v>
      </c>
      <c r="B10" s="45">
        <v>44879000</v>
      </c>
      <c r="C10" s="20">
        <v>0</v>
      </c>
      <c r="D10" s="20">
        <v>0</v>
      </c>
      <c r="E10" s="19">
        <f t="shared" si="0"/>
        <v>44879000</v>
      </c>
      <c r="F10" s="46"/>
      <c r="G10" s="43"/>
      <c r="H10" s="43"/>
    </row>
    <row r="11" spans="1:8" s="154" customFormat="1" ht="28.9" customHeight="1" x14ac:dyDescent="0.25">
      <c r="A11" s="44" t="s">
        <v>57</v>
      </c>
      <c r="B11" s="47">
        <v>1088573000</v>
      </c>
      <c r="C11" s="20">
        <f>SUM('[1]8.增置資產明細(p15~27)'!F9:F10)</f>
        <v>13000000</v>
      </c>
      <c r="D11" s="20">
        <v>0</v>
      </c>
      <c r="E11" s="19">
        <f t="shared" si="0"/>
        <v>1101573000</v>
      </c>
      <c r="F11" s="46"/>
      <c r="G11" s="43"/>
      <c r="H11" s="43"/>
    </row>
    <row r="12" spans="1:8" s="154" customFormat="1" ht="28.9" customHeight="1" x14ac:dyDescent="0.25">
      <c r="A12" s="161" t="s">
        <v>58</v>
      </c>
      <c r="B12" s="47">
        <v>675977000</v>
      </c>
      <c r="C12" s="20">
        <f>SUM('[1]8.增置資產明細(p15~27)'!F11:F148)</f>
        <v>54859000</v>
      </c>
      <c r="D12" s="20">
        <v>17465000</v>
      </c>
      <c r="E12" s="19">
        <f t="shared" si="0"/>
        <v>713371000</v>
      </c>
      <c r="F12" s="46"/>
      <c r="G12" s="43"/>
      <c r="H12" s="43"/>
    </row>
    <row r="13" spans="1:8" s="154" customFormat="1" ht="28.9" customHeight="1" x14ac:dyDescent="0.25">
      <c r="A13" s="44" t="s">
        <v>59</v>
      </c>
      <c r="B13" s="47">
        <v>140141000</v>
      </c>
      <c r="C13" s="48">
        <f>SUM('[1]8.增置資產明細(p15~27)'!F149:F155)</f>
        <v>5512000</v>
      </c>
      <c r="D13" s="20">
        <v>1753000</v>
      </c>
      <c r="E13" s="19">
        <f t="shared" si="0"/>
        <v>143900000</v>
      </c>
      <c r="F13" s="46"/>
      <c r="G13" s="43"/>
      <c r="H13" s="43"/>
    </row>
    <row r="14" spans="1:8" s="154" customFormat="1" ht="28.9" customHeight="1" x14ac:dyDescent="0.25">
      <c r="A14" s="44" t="s">
        <v>60</v>
      </c>
      <c r="B14" s="47">
        <v>245005000</v>
      </c>
      <c r="C14" s="48">
        <f>SUM('[1]8.增置資產明細(p15~27)'!F156:F273)</f>
        <v>17213000</v>
      </c>
      <c r="D14" s="20">
        <v>6250000</v>
      </c>
      <c r="E14" s="19">
        <f t="shared" si="0"/>
        <v>255968000</v>
      </c>
      <c r="F14" s="46"/>
      <c r="G14" s="43"/>
      <c r="H14" s="43"/>
    </row>
    <row r="15" spans="1:8" s="154" customFormat="1" ht="28.9" customHeight="1" x14ac:dyDescent="0.25">
      <c r="A15" s="49" t="s">
        <v>61</v>
      </c>
      <c r="B15" s="33">
        <f>SUM(B16:B19)</f>
        <v>946795000</v>
      </c>
      <c r="C15" s="33">
        <f>SUM(C16:C19)</f>
        <v>83209000</v>
      </c>
      <c r="D15" s="33">
        <f>SUM(D16:D19)</f>
        <v>19848000</v>
      </c>
      <c r="E15" s="21">
        <f t="shared" si="0"/>
        <v>1010156000</v>
      </c>
      <c r="F15" s="46"/>
      <c r="G15" s="43"/>
      <c r="H15" s="43"/>
    </row>
    <row r="16" spans="1:8" s="154" customFormat="1" ht="28.9" customHeight="1" x14ac:dyDescent="0.25">
      <c r="A16" s="44" t="s">
        <v>56</v>
      </c>
      <c r="B16" s="32">
        <v>31209000</v>
      </c>
      <c r="C16" s="32">
        <v>2065000</v>
      </c>
      <c r="D16" s="32">
        <v>0</v>
      </c>
      <c r="E16" s="13">
        <f t="shared" si="0"/>
        <v>33274000</v>
      </c>
      <c r="F16" s="46"/>
      <c r="G16" s="43"/>
      <c r="H16" s="43"/>
    </row>
    <row r="17" spans="1:8" s="154" customFormat="1" ht="28.9" customHeight="1" x14ac:dyDescent="0.25">
      <c r="A17" s="44" t="s">
        <v>57</v>
      </c>
      <c r="B17" s="32">
        <v>280686000</v>
      </c>
      <c r="C17" s="32">
        <v>20074000</v>
      </c>
      <c r="D17" s="32">
        <v>0</v>
      </c>
      <c r="E17" s="13">
        <f t="shared" si="0"/>
        <v>300760000</v>
      </c>
      <c r="F17" s="46"/>
      <c r="G17" s="43"/>
      <c r="H17" s="43"/>
    </row>
    <row r="18" spans="1:8" s="154" customFormat="1" ht="28.9" customHeight="1" x14ac:dyDescent="0.25">
      <c r="A18" s="161" t="s">
        <v>58</v>
      </c>
      <c r="B18" s="32">
        <v>466888000</v>
      </c>
      <c r="C18" s="32">
        <v>44279000</v>
      </c>
      <c r="D18" s="32">
        <v>14619000</v>
      </c>
      <c r="E18" s="13">
        <f t="shared" si="0"/>
        <v>496548000</v>
      </c>
      <c r="F18" s="46"/>
      <c r="G18" s="43"/>
      <c r="H18" s="43"/>
    </row>
    <row r="19" spans="1:8" s="154" customFormat="1" ht="28.9" customHeight="1" x14ac:dyDescent="0.25">
      <c r="A19" s="44" t="s">
        <v>60</v>
      </c>
      <c r="B19" s="32">
        <v>168012000</v>
      </c>
      <c r="C19" s="32">
        <v>16791000</v>
      </c>
      <c r="D19" s="32">
        <v>5229000</v>
      </c>
      <c r="E19" s="13">
        <f t="shared" si="0"/>
        <v>179574000</v>
      </c>
      <c r="F19" s="50"/>
      <c r="G19" s="43"/>
      <c r="H19" s="43"/>
    </row>
    <row r="20" spans="1:8" s="154" customFormat="1" ht="28.9" customHeight="1" x14ac:dyDescent="0.25">
      <c r="A20" s="44" t="s">
        <v>62</v>
      </c>
      <c r="B20" s="45">
        <f>B8-B15</f>
        <v>1291271000</v>
      </c>
      <c r="C20" s="32">
        <f>C8-C15</f>
        <v>7375000</v>
      </c>
      <c r="D20" s="32">
        <f>D8-D15</f>
        <v>5620000</v>
      </c>
      <c r="E20" s="19">
        <f t="shared" si="0"/>
        <v>1293026000</v>
      </c>
      <c r="F20" s="46"/>
      <c r="G20" s="43"/>
      <c r="H20" s="43"/>
    </row>
    <row r="21" spans="1:8" s="154" customFormat="1" ht="28.9" customHeight="1" x14ac:dyDescent="0.25">
      <c r="A21" s="49" t="s">
        <v>63</v>
      </c>
      <c r="B21" s="42">
        <f>B22</f>
        <v>92792000</v>
      </c>
      <c r="C21" s="31">
        <f>C22</f>
        <v>5872000</v>
      </c>
      <c r="D21" s="31">
        <f>D22</f>
        <v>989000</v>
      </c>
      <c r="E21" s="21">
        <f t="shared" si="0"/>
        <v>97675000</v>
      </c>
      <c r="F21" s="46"/>
      <c r="G21" s="43"/>
      <c r="H21" s="43"/>
    </row>
    <row r="22" spans="1:8" s="40" customFormat="1" ht="28.9" customHeight="1" x14ac:dyDescent="0.25">
      <c r="A22" s="44" t="s">
        <v>64</v>
      </c>
      <c r="B22" s="47">
        <v>92792000</v>
      </c>
      <c r="C22" s="52">
        <f>SUM('[1]8.增置資產明細(p15~27)'!F275:F293)</f>
        <v>5872000</v>
      </c>
      <c r="D22" s="32">
        <v>989000</v>
      </c>
      <c r="E22" s="13">
        <f t="shared" si="0"/>
        <v>97675000</v>
      </c>
      <c r="F22" s="46"/>
      <c r="G22" s="43"/>
      <c r="H22" s="43"/>
    </row>
    <row r="23" spans="1:8" s="40" customFormat="1" ht="28.9" customHeight="1" x14ac:dyDescent="0.25">
      <c r="A23" s="49" t="s">
        <v>65</v>
      </c>
      <c r="B23" s="33">
        <f>B24</f>
        <v>71102000</v>
      </c>
      <c r="C23" s="33">
        <f>C24</f>
        <v>10366000</v>
      </c>
      <c r="D23" s="33">
        <f>D24</f>
        <v>989000</v>
      </c>
      <c r="E23" s="21">
        <f t="shared" si="0"/>
        <v>80479000</v>
      </c>
      <c r="F23" s="46"/>
      <c r="G23" s="43"/>
      <c r="H23" s="43"/>
    </row>
    <row r="24" spans="1:8" s="40" customFormat="1" ht="28.9" customHeight="1" x14ac:dyDescent="0.25">
      <c r="A24" s="44" t="s">
        <v>64</v>
      </c>
      <c r="B24" s="32">
        <v>71102000</v>
      </c>
      <c r="C24" s="32">
        <v>10366000</v>
      </c>
      <c r="D24" s="32">
        <v>989000</v>
      </c>
      <c r="E24" s="13">
        <f t="shared" si="0"/>
        <v>80479000</v>
      </c>
      <c r="F24" s="46"/>
      <c r="G24" s="43"/>
      <c r="H24" s="43"/>
    </row>
    <row r="25" spans="1:8" s="40" customFormat="1" ht="28.9" customHeight="1" x14ac:dyDescent="0.25">
      <c r="A25" s="44" t="s">
        <v>66</v>
      </c>
      <c r="B25" s="45">
        <f>B22-B24</f>
        <v>21690000</v>
      </c>
      <c r="C25" s="32">
        <f>C22-C24</f>
        <v>-4494000</v>
      </c>
      <c r="D25" s="32">
        <f>D22-D24</f>
        <v>0</v>
      </c>
      <c r="E25" s="19">
        <f t="shared" si="0"/>
        <v>17196000</v>
      </c>
      <c r="F25" s="46"/>
      <c r="G25" s="43"/>
      <c r="H25" s="43"/>
    </row>
    <row r="26" spans="1:8" s="40" customFormat="1" ht="28.9" customHeight="1" x14ac:dyDescent="0.25">
      <c r="A26" s="53" t="s">
        <v>67</v>
      </c>
      <c r="B26" s="42">
        <f>B20+B25</f>
        <v>1312961000</v>
      </c>
      <c r="C26" s="33">
        <f>C20+C25</f>
        <v>2881000</v>
      </c>
      <c r="D26" s="33">
        <f>D20+D25</f>
        <v>5620000</v>
      </c>
      <c r="E26" s="22">
        <f t="shared" si="0"/>
        <v>1310222000</v>
      </c>
      <c r="F26" s="54"/>
      <c r="G26" s="43"/>
      <c r="H26" s="43"/>
    </row>
    <row r="27" spans="1:8" s="154" customFormat="1" ht="27" customHeight="1" x14ac:dyDescent="0.25">
      <c r="C27" s="43"/>
      <c r="D27" s="55"/>
      <c r="E27" s="51"/>
    </row>
    <row r="28" spans="1:8" s="154" customFormat="1" ht="27" customHeight="1" x14ac:dyDescent="0.25">
      <c r="C28" s="43"/>
      <c r="D28" s="55"/>
    </row>
    <row r="29" spans="1:8" s="154" customFormat="1" ht="27" customHeight="1" x14ac:dyDescent="0.25">
      <c r="C29" s="43"/>
      <c r="D29" s="55"/>
    </row>
    <row r="30" spans="1:8" s="154" customFormat="1" ht="27" customHeight="1" x14ac:dyDescent="0.25">
      <c r="C30" s="43"/>
      <c r="D30" s="43"/>
    </row>
  </sheetData>
  <mergeCells count="6">
    <mergeCell ref="A2:F2"/>
    <mergeCell ref="A3:F3"/>
    <mergeCell ref="A4:F4"/>
    <mergeCell ref="E5:F5"/>
    <mergeCell ref="A6:A7"/>
    <mergeCell ref="F6:F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N11" sqref="N11"/>
    </sheetView>
  </sheetViews>
  <sheetFormatPr defaultRowHeight="27" customHeight="1" x14ac:dyDescent="0.25"/>
  <cols>
    <col min="1" max="1" width="18.375" style="154" customWidth="1"/>
    <col min="2" max="2" width="5.5" style="154" customWidth="1"/>
    <col min="3" max="3" width="14.5" style="61" customWidth="1"/>
    <col min="4" max="4" width="11" style="61" customWidth="1"/>
    <col min="5" max="5" width="14.375" style="61" customWidth="1"/>
    <col min="6" max="6" width="16" style="61" customWidth="1"/>
    <col min="7" max="7" width="15" style="154" customWidth="1"/>
    <col min="8" max="256" width="9" style="154"/>
    <col min="257" max="257" width="18.375" style="154" customWidth="1"/>
    <col min="258" max="258" width="5.5" style="154" customWidth="1"/>
    <col min="259" max="259" width="14.5" style="154" customWidth="1"/>
    <col min="260" max="260" width="11" style="154" customWidth="1"/>
    <col min="261" max="261" width="14.375" style="154" customWidth="1"/>
    <col min="262" max="262" width="16" style="154" customWidth="1"/>
    <col min="263" max="263" width="15" style="154" customWidth="1"/>
    <col min="264" max="512" width="9" style="154"/>
    <col min="513" max="513" width="18.375" style="154" customWidth="1"/>
    <col min="514" max="514" width="5.5" style="154" customWidth="1"/>
    <col min="515" max="515" width="14.5" style="154" customWidth="1"/>
    <col min="516" max="516" width="11" style="154" customWidth="1"/>
    <col min="517" max="517" width="14.375" style="154" customWidth="1"/>
    <col min="518" max="518" width="16" style="154" customWidth="1"/>
    <col min="519" max="519" width="15" style="154" customWidth="1"/>
    <col min="520" max="768" width="9" style="154"/>
    <col min="769" max="769" width="18.375" style="154" customWidth="1"/>
    <col min="770" max="770" width="5.5" style="154" customWidth="1"/>
    <col min="771" max="771" width="14.5" style="154" customWidth="1"/>
    <col min="772" max="772" width="11" style="154" customWidth="1"/>
    <col min="773" max="773" width="14.375" style="154" customWidth="1"/>
    <col min="774" max="774" width="16" style="154" customWidth="1"/>
    <col min="775" max="775" width="15" style="154" customWidth="1"/>
    <col min="776" max="1024" width="9" style="154"/>
    <col min="1025" max="1025" width="18.375" style="154" customWidth="1"/>
    <col min="1026" max="1026" width="5.5" style="154" customWidth="1"/>
    <col min="1027" max="1027" width="14.5" style="154" customWidth="1"/>
    <col min="1028" max="1028" width="11" style="154" customWidth="1"/>
    <col min="1029" max="1029" width="14.375" style="154" customWidth="1"/>
    <col min="1030" max="1030" width="16" style="154" customWidth="1"/>
    <col min="1031" max="1031" width="15" style="154" customWidth="1"/>
    <col min="1032" max="1280" width="9" style="154"/>
    <col min="1281" max="1281" width="18.375" style="154" customWidth="1"/>
    <col min="1282" max="1282" width="5.5" style="154" customWidth="1"/>
    <col min="1283" max="1283" width="14.5" style="154" customWidth="1"/>
    <col min="1284" max="1284" width="11" style="154" customWidth="1"/>
    <col min="1285" max="1285" width="14.375" style="154" customWidth="1"/>
    <col min="1286" max="1286" width="16" style="154" customWidth="1"/>
    <col min="1287" max="1287" width="15" style="154" customWidth="1"/>
    <col min="1288" max="1536" width="9" style="154"/>
    <col min="1537" max="1537" width="18.375" style="154" customWidth="1"/>
    <col min="1538" max="1538" width="5.5" style="154" customWidth="1"/>
    <col min="1539" max="1539" width="14.5" style="154" customWidth="1"/>
    <col min="1540" max="1540" width="11" style="154" customWidth="1"/>
    <col min="1541" max="1541" width="14.375" style="154" customWidth="1"/>
    <col min="1542" max="1542" width="16" style="154" customWidth="1"/>
    <col min="1543" max="1543" width="15" style="154" customWidth="1"/>
    <col min="1544" max="1792" width="9" style="154"/>
    <col min="1793" max="1793" width="18.375" style="154" customWidth="1"/>
    <col min="1794" max="1794" width="5.5" style="154" customWidth="1"/>
    <col min="1795" max="1795" width="14.5" style="154" customWidth="1"/>
    <col min="1796" max="1796" width="11" style="154" customWidth="1"/>
    <col min="1797" max="1797" width="14.375" style="154" customWidth="1"/>
    <col min="1798" max="1798" width="16" style="154" customWidth="1"/>
    <col min="1799" max="1799" width="15" style="154" customWidth="1"/>
    <col min="1800" max="2048" width="9" style="154"/>
    <col min="2049" max="2049" width="18.375" style="154" customWidth="1"/>
    <col min="2050" max="2050" width="5.5" style="154" customWidth="1"/>
    <col min="2051" max="2051" width="14.5" style="154" customWidth="1"/>
    <col min="2052" max="2052" width="11" style="154" customWidth="1"/>
    <col min="2053" max="2053" width="14.375" style="154" customWidth="1"/>
    <col min="2054" max="2054" width="16" style="154" customWidth="1"/>
    <col min="2055" max="2055" width="15" style="154" customWidth="1"/>
    <col min="2056" max="2304" width="9" style="154"/>
    <col min="2305" max="2305" width="18.375" style="154" customWidth="1"/>
    <col min="2306" max="2306" width="5.5" style="154" customWidth="1"/>
    <col min="2307" max="2307" width="14.5" style="154" customWidth="1"/>
    <col min="2308" max="2308" width="11" style="154" customWidth="1"/>
    <col min="2309" max="2309" width="14.375" style="154" customWidth="1"/>
    <col min="2310" max="2310" width="16" style="154" customWidth="1"/>
    <col min="2311" max="2311" width="15" style="154" customWidth="1"/>
    <col min="2312" max="2560" width="9" style="154"/>
    <col min="2561" max="2561" width="18.375" style="154" customWidth="1"/>
    <col min="2562" max="2562" width="5.5" style="154" customWidth="1"/>
    <col min="2563" max="2563" width="14.5" style="154" customWidth="1"/>
    <col min="2564" max="2564" width="11" style="154" customWidth="1"/>
    <col min="2565" max="2565" width="14.375" style="154" customWidth="1"/>
    <col min="2566" max="2566" width="16" style="154" customWidth="1"/>
    <col min="2567" max="2567" width="15" style="154" customWidth="1"/>
    <col min="2568" max="2816" width="9" style="154"/>
    <col min="2817" max="2817" width="18.375" style="154" customWidth="1"/>
    <col min="2818" max="2818" width="5.5" style="154" customWidth="1"/>
    <col min="2819" max="2819" width="14.5" style="154" customWidth="1"/>
    <col min="2820" max="2820" width="11" style="154" customWidth="1"/>
    <col min="2821" max="2821" width="14.375" style="154" customWidth="1"/>
    <col min="2822" max="2822" width="16" style="154" customWidth="1"/>
    <col min="2823" max="2823" width="15" style="154" customWidth="1"/>
    <col min="2824" max="3072" width="9" style="154"/>
    <col min="3073" max="3073" width="18.375" style="154" customWidth="1"/>
    <col min="3074" max="3074" width="5.5" style="154" customWidth="1"/>
    <col min="3075" max="3075" width="14.5" style="154" customWidth="1"/>
    <col min="3076" max="3076" width="11" style="154" customWidth="1"/>
    <col min="3077" max="3077" width="14.375" style="154" customWidth="1"/>
    <col min="3078" max="3078" width="16" style="154" customWidth="1"/>
    <col min="3079" max="3079" width="15" style="154" customWidth="1"/>
    <col min="3080" max="3328" width="9" style="154"/>
    <col min="3329" max="3329" width="18.375" style="154" customWidth="1"/>
    <col min="3330" max="3330" width="5.5" style="154" customWidth="1"/>
    <col min="3331" max="3331" width="14.5" style="154" customWidth="1"/>
    <col min="3332" max="3332" width="11" style="154" customWidth="1"/>
    <col min="3333" max="3333" width="14.375" style="154" customWidth="1"/>
    <col min="3334" max="3334" width="16" style="154" customWidth="1"/>
    <col min="3335" max="3335" width="15" style="154" customWidth="1"/>
    <col min="3336" max="3584" width="9" style="154"/>
    <col min="3585" max="3585" width="18.375" style="154" customWidth="1"/>
    <col min="3586" max="3586" width="5.5" style="154" customWidth="1"/>
    <col min="3587" max="3587" width="14.5" style="154" customWidth="1"/>
    <col min="3588" max="3588" width="11" style="154" customWidth="1"/>
    <col min="3589" max="3589" width="14.375" style="154" customWidth="1"/>
    <col min="3590" max="3590" width="16" style="154" customWidth="1"/>
    <col min="3591" max="3591" width="15" style="154" customWidth="1"/>
    <col min="3592" max="3840" width="9" style="154"/>
    <col min="3841" max="3841" width="18.375" style="154" customWidth="1"/>
    <col min="3842" max="3842" width="5.5" style="154" customWidth="1"/>
    <col min="3843" max="3843" width="14.5" style="154" customWidth="1"/>
    <col min="3844" max="3844" width="11" style="154" customWidth="1"/>
    <col min="3845" max="3845" width="14.375" style="154" customWidth="1"/>
    <col min="3846" max="3846" width="16" style="154" customWidth="1"/>
    <col min="3847" max="3847" width="15" style="154" customWidth="1"/>
    <col min="3848" max="4096" width="9" style="154"/>
    <col min="4097" max="4097" width="18.375" style="154" customWidth="1"/>
    <col min="4098" max="4098" width="5.5" style="154" customWidth="1"/>
    <col min="4099" max="4099" width="14.5" style="154" customWidth="1"/>
    <col min="4100" max="4100" width="11" style="154" customWidth="1"/>
    <col min="4101" max="4101" width="14.375" style="154" customWidth="1"/>
    <col min="4102" max="4102" width="16" style="154" customWidth="1"/>
    <col min="4103" max="4103" width="15" style="154" customWidth="1"/>
    <col min="4104" max="4352" width="9" style="154"/>
    <col min="4353" max="4353" width="18.375" style="154" customWidth="1"/>
    <col min="4354" max="4354" width="5.5" style="154" customWidth="1"/>
    <col min="4355" max="4355" width="14.5" style="154" customWidth="1"/>
    <col min="4356" max="4356" width="11" style="154" customWidth="1"/>
    <col min="4357" max="4357" width="14.375" style="154" customWidth="1"/>
    <col min="4358" max="4358" width="16" style="154" customWidth="1"/>
    <col min="4359" max="4359" width="15" style="154" customWidth="1"/>
    <col min="4360" max="4608" width="9" style="154"/>
    <col min="4609" max="4609" width="18.375" style="154" customWidth="1"/>
    <col min="4610" max="4610" width="5.5" style="154" customWidth="1"/>
    <col min="4611" max="4611" width="14.5" style="154" customWidth="1"/>
    <col min="4612" max="4612" width="11" style="154" customWidth="1"/>
    <col min="4613" max="4613" width="14.375" style="154" customWidth="1"/>
    <col min="4614" max="4614" width="16" style="154" customWidth="1"/>
    <col min="4615" max="4615" width="15" style="154" customWidth="1"/>
    <col min="4616" max="4864" width="9" style="154"/>
    <col min="4865" max="4865" width="18.375" style="154" customWidth="1"/>
    <col min="4866" max="4866" width="5.5" style="154" customWidth="1"/>
    <col min="4867" max="4867" width="14.5" style="154" customWidth="1"/>
    <col min="4868" max="4868" width="11" style="154" customWidth="1"/>
    <col min="4869" max="4869" width="14.375" style="154" customWidth="1"/>
    <col min="4870" max="4870" width="16" style="154" customWidth="1"/>
    <col min="4871" max="4871" width="15" style="154" customWidth="1"/>
    <col min="4872" max="5120" width="9" style="154"/>
    <col min="5121" max="5121" width="18.375" style="154" customWidth="1"/>
    <col min="5122" max="5122" width="5.5" style="154" customWidth="1"/>
    <col min="5123" max="5123" width="14.5" style="154" customWidth="1"/>
    <col min="5124" max="5124" width="11" style="154" customWidth="1"/>
    <col min="5125" max="5125" width="14.375" style="154" customWidth="1"/>
    <col min="5126" max="5126" width="16" style="154" customWidth="1"/>
    <col min="5127" max="5127" width="15" style="154" customWidth="1"/>
    <col min="5128" max="5376" width="9" style="154"/>
    <col min="5377" max="5377" width="18.375" style="154" customWidth="1"/>
    <col min="5378" max="5378" width="5.5" style="154" customWidth="1"/>
    <col min="5379" max="5379" width="14.5" style="154" customWidth="1"/>
    <col min="5380" max="5380" width="11" style="154" customWidth="1"/>
    <col min="5381" max="5381" width="14.375" style="154" customWidth="1"/>
    <col min="5382" max="5382" width="16" style="154" customWidth="1"/>
    <col min="5383" max="5383" width="15" style="154" customWidth="1"/>
    <col min="5384" max="5632" width="9" style="154"/>
    <col min="5633" max="5633" width="18.375" style="154" customWidth="1"/>
    <col min="5634" max="5634" width="5.5" style="154" customWidth="1"/>
    <col min="5635" max="5635" width="14.5" style="154" customWidth="1"/>
    <col min="5636" max="5636" width="11" style="154" customWidth="1"/>
    <col min="5637" max="5637" width="14.375" style="154" customWidth="1"/>
    <col min="5638" max="5638" width="16" style="154" customWidth="1"/>
    <col min="5639" max="5639" width="15" style="154" customWidth="1"/>
    <col min="5640" max="5888" width="9" style="154"/>
    <col min="5889" max="5889" width="18.375" style="154" customWidth="1"/>
    <col min="5890" max="5890" width="5.5" style="154" customWidth="1"/>
    <col min="5891" max="5891" width="14.5" style="154" customWidth="1"/>
    <col min="5892" max="5892" width="11" style="154" customWidth="1"/>
    <col min="5893" max="5893" width="14.375" style="154" customWidth="1"/>
    <col min="5894" max="5894" width="16" style="154" customWidth="1"/>
    <col min="5895" max="5895" width="15" style="154" customWidth="1"/>
    <col min="5896" max="6144" width="9" style="154"/>
    <col min="6145" max="6145" width="18.375" style="154" customWidth="1"/>
    <col min="6146" max="6146" width="5.5" style="154" customWidth="1"/>
    <col min="6147" max="6147" width="14.5" style="154" customWidth="1"/>
    <col min="6148" max="6148" width="11" style="154" customWidth="1"/>
    <col min="6149" max="6149" width="14.375" style="154" customWidth="1"/>
    <col min="6150" max="6150" width="16" style="154" customWidth="1"/>
    <col min="6151" max="6151" width="15" style="154" customWidth="1"/>
    <col min="6152" max="6400" width="9" style="154"/>
    <col min="6401" max="6401" width="18.375" style="154" customWidth="1"/>
    <col min="6402" max="6402" width="5.5" style="154" customWidth="1"/>
    <col min="6403" max="6403" width="14.5" style="154" customWidth="1"/>
    <col min="6404" max="6404" width="11" style="154" customWidth="1"/>
    <col min="6405" max="6405" width="14.375" style="154" customWidth="1"/>
    <col min="6406" max="6406" width="16" style="154" customWidth="1"/>
    <col min="6407" max="6407" width="15" style="154" customWidth="1"/>
    <col min="6408" max="6656" width="9" style="154"/>
    <col min="6657" max="6657" width="18.375" style="154" customWidth="1"/>
    <col min="6658" max="6658" width="5.5" style="154" customWidth="1"/>
    <col min="6659" max="6659" width="14.5" style="154" customWidth="1"/>
    <col min="6660" max="6660" width="11" style="154" customWidth="1"/>
    <col min="6661" max="6661" width="14.375" style="154" customWidth="1"/>
    <col min="6662" max="6662" width="16" style="154" customWidth="1"/>
    <col min="6663" max="6663" width="15" style="154" customWidth="1"/>
    <col min="6664" max="6912" width="9" style="154"/>
    <col min="6913" max="6913" width="18.375" style="154" customWidth="1"/>
    <col min="6914" max="6914" width="5.5" style="154" customWidth="1"/>
    <col min="6915" max="6915" width="14.5" style="154" customWidth="1"/>
    <col min="6916" max="6916" width="11" style="154" customWidth="1"/>
    <col min="6917" max="6917" width="14.375" style="154" customWidth="1"/>
    <col min="6918" max="6918" width="16" style="154" customWidth="1"/>
    <col min="6919" max="6919" width="15" style="154" customWidth="1"/>
    <col min="6920" max="7168" width="9" style="154"/>
    <col min="7169" max="7169" width="18.375" style="154" customWidth="1"/>
    <col min="7170" max="7170" width="5.5" style="154" customWidth="1"/>
    <col min="7171" max="7171" width="14.5" style="154" customWidth="1"/>
    <col min="7172" max="7172" width="11" style="154" customWidth="1"/>
    <col min="7173" max="7173" width="14.375" style="154" customWidth="1"/>
    <col min="7174" max="7174" width="16" style="154" customWidth="1"/>
    <col min="7175" max="7175" width="15" style="154" customWidth="1"/>
    <col min="7176" max="7424" width="9" style="154"/>
    <col min="7425" max="7425" width="18.375" style="154" customWidth="1"/>
    <col min="7426" max="7426" width="5.5" style="154" customWidth="1"/>
    <col min="7427" max="7427" width="14.5" style="154" customWidth="1"/>
    <col min="7428" max="7428" width="11" style="154" customWidth="1"/>
    <col min="7429" max="7429" width="14.375" style="154" customWidth="1"/>
    <col min="7430" max="7430" width="16" style="154" customWidth="1"/>
    <col min="7431" max="7431" width="15" style="154" customWidth="1"/>
    <col min="7432" max="7680" width="9" style="154"/>
    <col min="7681" max="7681" width="18.375" style="154" customWidth="1"/>
    <col min="7682" max="7682" width="5.5" style="154" customWidth="1"/>
    <col min="7683" max="7683" width="14.5" style="154" customWidth="1"/>
    <col min="7684" max="7684" width="11" style="154" customWidth="1"/>
    <col min="7685" max="7685" width="14.375" style="154" customWidth="1"/>
    <col min="7686" max="7686" width="16" style="154" customWidth="1"/>
    <col min="7687" max="7687" width="15" style="154" customWidth="1"/>
    <col min="7688" max="7936" width="9" style="154"/>
    <col min="7937" max="7937" width="18.375" style="154" customWidth="1"/>
    <col min="7938" max="7938" width="5.5" style="154" customWidth="1"/>
    <col min="7939" max="7939" width="14.5" style="154" customWidth="1"/>
    <col min="7940" max="7940" width="11" style="154" customWidth="1"/>
    <col min="7941" max="7941" width="14.375" style="154" customWidth="1"/>
    <col min="7942" max="7942" width="16" style="154" customWidth="1"/>
    <col min="7943" max="7943" width="15" style="154" customWidth="1"/>
    <col min="7944" max="8192" width="9" style="154"/>
    <col min="8193" max="8193" width="18.375" style="154" customWidth="1"/>
    <col min="8194" max="8194" width="5.5" style="154" customWidth="1"/>
    <col min="8195" max="8195" width="14.5" style="154" customWidth="1"/>
    <col min="8196" max="8196" width="11" style="154" customWidth="1"/>
    <col min="8197" max="8197" width="14.375" style="154" customWidth="1"/>
    <col min="8198" max="8198" width="16" style="154" customWidth="1"/>
    <col min="8199" max="8199" width="15" style="154" customWidth="1"/>
    <col min="8200" max="8448" width="9" style="154"/>
    <col min="8449" max="8449" width="18.375" style="154" customWidth="1"/>
    <col min="8450" max="8450" width="5.5" style="154" customWidth="1"/>
    <col min="8451" max="8451" width="14.5" style="154" customWidth="1"/>
    <col min="8452" max="8452" width="11" style="154" customWidth="1"/>
    <col min="8453" max="8453" width="14.375" style="154" customWidth="1"/>
    <col min="8454" max="8454" width="16" style="154" customWidth="1"/>
    <col min="8455" max="8455" width="15" style="154" customWidth="1"/>
    <col min="8456" max="8704" width="9" style="154"/>
    <col min="8705" max="8705" width="18.375" style="154" customWidth="1"/>
    <col min="8706" max="8706" width="5.5" style="154" customWidth="1"/>
    <col min="8707" max="8707" width="14.5" style="154" customWidth="1"/>
    <col min="8708" max="8708" width="11" style="154" customWidth="1"/>
    <col min="8709" max="8709" width="14.375" style="154" customWidth="1"/>
    <col min="8710" max="8710" width="16" style="154" customWidth="1"/>
    <col min="8711" max="8711" width="15" style="154" customWidth="1"/>
    <col min="8712" max="8960" width="9" style="154"/>
    <col min="8961" max="8961" width="18.375" style="154" customWidth="1"/>
    <col min="8962" max="8962" width="5.5" style="154" customWidth="1"/>
    <col min="8963" max="8963" width="14.5" style="154" customWidth="1"/>
    <col min="8964" max="8964" width="11" style="154" customWidth="1"/>
    <col min="8965" max="8965" width="14.375" style="154" customWidth="1"/>
    <col min="8966" max="8966" width="16" style="154" customWidth="1"/>
    <col min="8967" max="8967" width="15" style="154" customWidth="1"/>
    <col min="8968" max="9216" width="9" style="154"/>
    <col min="9217" max="9217" width="18.375" style="154" customWidth="1"/>
    <col min="9218" max="9218" width="5.5" style="154" customWidth="1"/>
    <col min="9219" max="9219" width="14.5" style="154" customWidth="1"/>
    <col min="9220" max="9220" width="11" style="154" customWidth="1"/>
    <col min="9221" max="9221" width="14.375" style="154" customWidth="1"/>
    <col min="9222" max="9222" width="16" style="154" customWidth="1"/>
    <col min="9223" max="9223" width="15" style="154" customWidth="1"/>
    <col min="9224" max="9472" width="9" style="154"/>
    <col min="9473" max="9473" width="18.375" style="154" customWidth="1"/>
    <col min="9474" max="9474" width="5.5" style="154" customWidth="1"/>
    <col min="9475" max="9475" width="14.5" style="154" customWidth="1"/>
    <col min="9476" max="9476" width="11" style="154" customWidth="1"/>
    <col min="9477" max="9477" width="14.375" style="154" customWidth="1"/>
    <col min="9478" max="9478" width="16" style="154" customWidth="1"/>
    <col min="9479" max="9479" width="15" style="154" customWidth="1"/>
    <col min="9480" max="9728" width="9" style="154"/>
    <col min="9729" max="9729" width="18.375" style="154" customWidth="1"/>
    <col min="9730" max="9730" width="5.5" style="154" customWidth="1"/>
    <col min="9731" max="9731" width="14.5" style="154" customWidth="1"/>
    <col min="9732" max="9732" width="11" style="154" customWidth="1"/>
    <col min="9733" max="9733" width="14.375" style="154" customWidth="1"/>
    <col min="9734" max="9734" width="16" style="154" customWidth="1"/>
    <col min="9735" max="9735" width="15" style="154" customWidth="1"/>
    <col min="9736" max="9984" width="9" style="154"/>
    <col min="9985" max="9985" width="18.375" style="154" customWidth="1"/>
    <col min="9986" max="9986" width="5.5" style="154" customWidth="1"/>
    <col min="9987" max="9987" width="14.5" style="154" customWidth="1"/>
    <col min="9988" max="9988" width="11" style="154" customWidth="1"/>
    <col min="9989" max="9989" width="14.375" style="154" customWidth="1"/>
    <col min="9990" max="9990" width="16" style="154" customWidth="1"/>
    <col min="9991" max="9991" width="15" style="154" customWidth="1"/>
    <col min="9992" max="10240" width="9" style="154"/>
    <col min="10241" max="10241" width="18.375" style="154" customWidth="1"/>
    <col min="10242" max="10242" width="5.5" style="154" customWidth="1"/>
    <col min="10243" max="10243" width="14.5" style="154" customWidth="1"/>
    <col min="10244" max="10244" width="11" style="154" customWidth="1"/>
    <col min="10245" max="10245" width="14.375" style="154" customWidth="1"/>
    <col min="10246" max="10246" width="16" style="154" customWidth="1"/>
    <col min="10247" max="10247" width="15" style="154" customWidth="1"/>
    <col min="10248" max="10496" width="9" style="154"/>
    <col min="10497" max="10497" width="18.375" style="154" customWidth="1"/>
    <col min="10498" max="10498" width="5.5" style="154" customWidth="1"/>
    <col min="10499" max="10499" width="14.5" style="154" customWidth="1"/>
    <col min="10500" max="10500" width="11" style="154" customWidth="1"/>
    <col min="10501" max="10501" width="14.375" style="154" customWidth="1"/>
    <col min="10502" max="10502" width="16" style="154" customWidth="1"/>
    <col min="10503" max="10503" width="15" style="154" customWidth="1"/>
    <col min="10504" max="10752" width="9" style="154"/>
    <col min="10753" max="10753" width="18.375" style="154" customWidth="1"/>
    <col min="10754" max="10754" width="5.5" style="154" customWidth="1"/>
    <col min="10755" max="10755" width="14.5" style="154" customWidth="1"/>
    <col min="10756" max="10756" width="11" style="154" customWidth="1"/>
    <col min="10757" max="10757" width="14.375" style="154" customWidth="1"/>
    <col min="10758" max="10758" width="16" style="154" customWidth="1"/>
    <col min="10759" max="10759" width="15" style="154" customWidth="1"/>
    <col min="10760" max="11008" width="9" style="154"/>
    <col min="11009" max="11009" width="18.375" style="154" customWidth="1"/>
    <col min="11010" max="11010" width="5.5" style="154" customWidth="1"/>
    <col min="11011" max="11011" width="14.5" style="154" customWidth="1"/>
    <col min="11012" max="11012" width="11" style="154" customWidth="1"/>
    <col min="11013" max="11013" width="14.375" style="154" customWidth="1"/>
    <col min="11014" max="11014" width="16" style="154" customWidth="1"/>
    <col min="11015" max="11015" width="15" style="154" customWidth="1"/>
    <col min="11016" max="11264" width="9" style="154"/>
    <col min="11265" max="11265" width="18.375" style="154" customWidth="1"/>
    <col min="11266" max="11266" width="5.5" style="154" customWidth="1"/>
    <col min="11267" max="11267" width="14.5" style="154" customWidth="1"/>
    <col min="11268" max="11268" width="11" style="154" customWidth="1"/>
    <col min="11269" max="11269" width="14.375" style="154" customWidth="1"/>
    <col min="11270" max="11270" width="16" style="154" customWidth="1"/>
    <col min="11271" max="11271" width="15" style="154" customWidth="1"/>
    <col min="11272" max="11520" width="9" style="154"/>
    <col min="11521" max="11521" width="18.375" style="154" customWidth="1"/>
    <col min="11522" max="11522" width="5.5" style="154" customWidth="1"/>
    <col min="11523" max="11523" width="14.5" style="154" customWidth="1"/>
    <col min="11524" max="11524" width="11" style="154" customWidth="1"/>
    <col min="11525" max="11525" width="14.375" style="154" customWidth="1"/>
    <col min="11526" max="11526" width="16" style="154" customWidth="1"/>
    <col min="11527" max="11527" width="15" style="154" customWidth="1"/>
    <col min="11528" max="11776" width="9" style="154"/>
    <col min="11777" max="11777" width="18.375" style="154" customWidth="1"/>
    <col min="11778" max="11778" width="5.5" style="154" customWidth="1"/>
    <col min="11779" max="11779" width="14.5" style="154" customWidth="1"/>
    <col min="11780" max="11780" width="11" style="154" customWidth="1"/>
    <col min="11781" max="11781" width="14.375" style="154" customWidth="1"/>
    <col min="11782" max="11782" width="16" style="154" customWidth="1"/>
    <col min="11783" max="11783" width="15" style="154" customWidth="1"/>
    <col min="11784" max="12032" width="9" style="154"/>
    <col min="12033" max="12033" width="18.375" style="154" customWidth="1"/>
    <col min="12034" max="12034" width="5.5" style="154" customWidth="1"/>
    <col min="12035" max="12035" width="14.5" style="154" customWidth="1"/>
    <col min="12036" max="12036" width="11" style="154" customWidth="1"/>
    <col min="12037" max="12037" width="14.375" style="154" customWidth="1"/>
    <col min="12038" max="12038" width="16" style="154" customWidth="1"/>
    <col min="12039" max="12039" width="15" style="154" customWidth="1"/>
    <col min="12040" max="12288" width="9" style="154"/>
    <col min="12289" max="12289" width="18.375" style="154" customWidth="1"/>
    <col min="12290" max="12290" width="5.5" style="154" customWidth="1"/>
    <col min="12291" max="12291" width="14.5" style="154" customWidth="1"/>
    <col min="12292" max="12292" width="11" style="154" customWidth="1"/>
    <col min="12293" max="12293" width="14.375" style="154" customWidth="1"/>
    <col min="12294" max="12294" width="16" style="154" customWidth="1"/>
    <col min="12295" max="12295" width="15" style="154" customWidth="1"/>
    <col min="12296" max="12544" width="9" style="154"/>
    <col min="12545" max="12545" width="18.375" style="154" customWidth="1"/>
    <col min="12546" max="12546" width="5.5" style="154" customWidth="1"/>
    <col min="12547" max="12547" width="14.5" style="154" customWidth="1"/>
    <col min="12548" max="12548" width="11" style="154" customWidth="1"/>
    <col min="12549" max="12549" width="14.375" style="154" customWidth="1"/>
    <col min="12550" max="12550" width="16" style="154" customWidth="1"/>
    <col min="12551" max="12551" width="15" style="154" customWidth="1"/>
    <col min="12552" max="12800" width="9" style="154"/>
    <col min="12801" max="12801" width="18.375" style="154" customWidth="1"/>
    <col min="12802" max="12802" width="5.5" style="154" customWidth="1"/>
    <col min="12803" max="12803" width="14.5" style="154" customWidth="1"/>
    <col min="12804" max="12804" width="11" style="154" customWidth="1"/>
    <col min="12805" max="12805" width="14.375" style="154" customWidth="1"/>
    <col min="12806" max="12806" width="16" style="154" customWidth="1"/>
    <col min="12807" max="12807" width="15" style="154" customWidth="1"/>
    <col min="12808" max="13056" width="9" style="154"/>
    <col min="13057" max="13057" width="18.375" style="154" customWidth="1"/>
    <col min="13058" max="13058" width="5.5" style="154" customWidth="1"/>
    <col min="13059" max="13059" width="14.5" style="154" customWidth="1"/>
    <col min="13060" max="13060" width="11" style="154" customWidth="1"/>
    <col min="13061" max="13061" width="14.375" style="154" customWidth="1"/>
    <col min="13062" max="13062" width="16" style="154" customWidth="1"/>
    <col min="13063" max="13063" width="15" style="154" customWidth="1"/>
    <col min="13064" max="13312" width="9" style="154"/>
    <col min="13313" max="13313" width="18.375" style="154" customWidth="1"/>
    <col min="13314" max="13314" width="5.5" style="154" customWidth="1"/>
    <col min="13315" max="13315" width="14.5" style="154" customWidth="1"/>
    <col min="13316" max="13316" width="11" style="154" customWidth="1"/>
    <col min="13317" max="13317" width="14.375" style="154" customWidth="1"/>
    <col min="13318" max="13318" width="16" style="154" customWidth="1"/>
    <col min="13319" max="13319" width="15" style="154" customWidth="1"/>
    <col min="13320" max="13568" width="9" style="154"/>
    <col min="13569" max="13569" width="18.375" style="154" customWidth="1"/>
    <col min="13570" max="13570" width="5.5" style="154" customWidth="1"/>
    <col min="13571" max="13571" width="14.5" style="154" customWidth="1"/>
    <col min="13572" max="13572" width="11" style="154" customWidth="1"/>
    <col min="13573" max="13573" width="14.375" style="154" customWidth="1"/>
    <col min="13574" max="13574" width="16" style="154" customWidth="1"/>
    <col min="13575" max="13575" width="15" style="154" customWidth="1"/>
    <col min="13576" max="13824" width="9" style="154"/>
    <col min="13825" max="13825" width="18.375" style="154" customWidth="1"/>
    <col min="13826" max="13826" width="5.5" style="154" customWidth="1"/>
    <col min="13827" max="13827" width="14.5" style="154" customWidth="1"/>
    <col min="13828" max="13828" width="11" style="154" customWidth="1"/>
    <col min="13829" max="13829" width="14.375" style="154" customWidth="1"/>
    <col min="13830" max="13830" width="16" style="154" customWidth="1"/>
    <col min="13831" max="13831" width="15" style="154" customWidth="1"/>
    <col min="13832" max="14080" width="9" style="154"/>
    <col min="14081" max="14081" width="18.375" style="154" customWidth="1"/>
    <col min="14082" max="14082" width="5.5" style="154" customWidth="1"/>
    <col min="14083" max="14083" width="14.5" style="154" customWidth="1"/>
    <col min="14084" max="14084" width="11" style="154" customWidth="1"/>
    <col min="14085" max="14085" width="14.375" style="154" customWidth="1"/>
    <col min="14086" max="14086" width="16" style="154" customWidth="1"/>
    <col min="14087" max="14087" width="15" style="154" customWidth="1"/>
    <col min="14088" max="14336" width="9" style="154"/>
    <col min="14337" max="14337" width="18.375" style="154" customWidth="1"/>
    <col min="14338" max="14338" width="5.5" style="154" customWidth="1"/>
    <col min="14339" max="14339" width="14.5" style="154" customWidth="1"/>
    <col min="14340" max="14340" width="11" style="154" customWidth="1"/>
    <col min="14341" max="14341" width="14.375" style="154" customWidth="1"/>
    <col min="14342" max="14342" width="16" style="154" customWidth="1"/>
    <col min="14343" max="14343" width="15" style="154" customWidth="1"/>
    <col min="14344" max="14592" width="9" style="154"/>
    <col min="14593" max="14593" width="18.375" style="154" customWidth="1"/>
    <col min="14594" max="14594" width="5.5" style="154" customWidth="1"/>
    <col min="14595" max="14595" width="14.5" style="154" customWidth="1"/>
    <col min="14596" max="14596" width="11" style="154" customWidth="1"/>
    <col min="14597" max="14597" width="14.375" style="154" customWidth="1"/>
    <col min="14598" max="14598" width="16" style="154" customWidth="1"/>
    <col min="14599" max="14599" width="15" style="154" customWidth="1"/>
    <col min="14600" max="14848" width="9" style="154"/>
    <col min="14849" max="14849" width="18.375" style="154" customWidth="1"/>
    <col min="14850" max="14850" width="5.5" style="154" customWidth="1"/>
    <col min="14851" max="14851" width="14.5" style="154" customWidth="1"/>
    <col min="14852" max="14852" width="11" style="154" customWidth="1"/>
    <col min="14853" max="14853" width="14.375" style="154" customWidth="1"/>
    <col min="14854" max="14854" width="16" style="154" customWidth="1"/>
    <col min="14855" max="14855" width="15" style="154" customWidth="1"/>
    <col min="14856" max="15104" width="9" style="154"/>
    <col min="15105" max="15105" width="18.375" style="154" customWidth="1"/>
    <col min="15106" max="15106" width="5.5" style="154" customWidth="1"/>
    <col min="15107" max="15107" width="14.5" style="154" customWidth="1"/>
    <col min="15108" max="15108" width="11" style="154" customWidth="1"/>
    <col min="15109" max="15109" width="14.375" style="154" customWidth="1"/>
    <col min="15110" max="15110" width="16" style="154" customWidth="1"/>
    <col min="15111" max="15111" width="15" style="154" customWidth="1"/>
    <col min="15112" max="15360" width="9" style="154"/>
    <col min="15361" max="15361" width="18.375" style="154" customWidth="1"/>
    <col min="15362" max="15362" width="5.5" style="154" customWidth="1"/>
    <col min="15363" max="15363" width="14.5" style="154" customWidth="1"/>
    <col min="15364" max="15364" width="11" style="154" customWidth="1"/>
    <col min="15365" max="15365" width="14.375" style="154" customWidth="1"/>
    <col min="15366" max="15366" width="16" style="154" customWidth="1"/>
    <col min="15367" max="15367" width="15" style="154" customWidth="1"/>
    <col min="15368" max="15616" width="9" style="154"/>
    <col min="15617" max="15617" width="18.375" style="154" customWidth="1"/>
    <col min="15618" max="15618" width="5.5" style="154" customWidth="1"/>
    <col min="15619" max="15619" width="14.5" style="154" customWidth="1"/>
    <col min="15620" max="15620" width="11" style="154" customWidth="1"/>
    <col min="15621" max="15621" width="14.375" style="154" customWidth="1"/>
    <col min="15622" max="15622" width="16" style="154" customWidth="1"/>
    <col min="15623" max="15623" width="15" style="154" customWidth="1"/>
    <col min="15624" max="15872" width="9" style="154"/>
    <col min="15873" max="15873" width="18.375" style="154" customWidth="1"/>
    <col min="15874" max="15874" width="5.5" style="154" customWidth="1"/>
    <col min="15875" max="15875" width="14.5" style="154" customWidth="1"/>
    <col min="15876" max="15876" width="11" style="154" customWidth="1"/>
    <col min="15877" max="15877" width="14.375" style="154" customWidth="1"/>
    <col min="15878" max="15878" width="16" style="154" customWidth="1"/>
    <col min="15879" max="15879" width="15" style="154" customWidth="1"/>
    <col min="15880" max="16128" width="9" style="154"/>
    <col min="16129" max="16129" width="18.375" style="154" customWidth="1"/>
    <col min="16130" max="16130" width="5.5" style="154" customWidth="1"/>
    <col min="16131" max="16131" width="14.5" style="154" customWidth="1"/>
    <col min="16132" max="16132" width="11" style="154" customWidth="1"/>
    <col min="16133" max="16133" width="14.375" style="154" customWidth="1"/>
    <col min="16134" max="16134" width="16" style="154" customWidth="1"/>
    <col min="16135" max="16135" width="15" style="154" customWidth="1"/>
    <col min="16136" max="16384" width="9" style="154"/>
  </cols>
  <sheetData>
    <row r="1" spans="1:7" s="154" customFormat="1" ht="27" customHeight="1" x14ac:dyDescent="0.25">
      <c r="A1" s="40" t="s">
        <v>68</v>
      </c>
      <c r="C1" s="61"/>
      <c r="D1" s="61"/>
      <c r="E1" s="61"/>
      <c r="F1" s="61"/>
    </row>
    <row r="2" spans="1:7" s="154" customFormat="1" ht="27" customHeight="1" x14ac:dyDescent="0.25">
      <c r="A2" s="197" t="s">
        <v>18</v>
      </c>
      <c r="B2" s="197"/>
      <c r="C2" s="197"/>
      <c r="D2" s="197"/>
      <c r="E2" s="197"/>
      <c r="F2" s="197"/>
      <c r="G2" s="197"/>
    </row>
    <row r="3" spans="1:7" s="154" customFormat="1" ht="27" customHeight="1" x14ac:dyDescent="0.25">
      <c r="A3" s="197" t="s">
        <v>69</v>
      </c>
      <c r="B3" s="197"/>
      <c r="C3" s="197"/>
      <c r="D3" s="197"/>
      <c r="E3" s="197"/>
      <c r="F3" s="197"/>
      <c r="G3" s="197"/>
    </row>
    <row r="4" spans="1:7" s="154" customFormat="1" ht="27" customHeight="1" x14ac:dyDescent="0.25">
      <c r="A4" s="151"/>
      <c r="B4" s="153"/>
      <c r="C4" s="153"/>
      <c r="D4" s="151" t="s">
        <v>70</v>
      </c>
      <c r="E4" s="153"/>
      <c r="F4" s="153"/>
      <c r="G4" s="284" t="s">
        <v>71</v>
      </c>
    </row>
    <row r="5" spans="1:7" s="154" customFormat="1" ht="27" customHeight="1" x14ac:dyDescent="0.25">
      <c r="A5" s="40"/>
      <c r="B5" s="40"/>
      <c r="C5" s="30"/>
      <c r="D5" s="30"/>
      <c r="E5" s="30"/>
      <c r="F5" s="30"/>
      <c r="G5" s="56" t="s">
        <v>72</v>
      </c>
    </row>
    <row r="6" spans="1:7" s="154" customFormat="1" ht="31.15" customHeight="1" x14ac:dyDescent="0.25">
      <c r="A6" s="198" t="s">
        <v>73</v>
      </c>
      <c r="B6" s="203" t="s">
        <v>74</v>
      </c>
      <c r="C6" s="11" t="s">
        <v>75</v>
      </c>
      <c r="D6" s="11" t="s">
        <v>76</v>
      </c>
      <c r="E6" s="11" t="s">
        <v>77</v>
      </c>
      <c r="F6" s="34" t="s">
        <v>78</v>
      </c>
      <c r="G6" s="198" t="s">
        <v>79</v>
      </c>
    </row>
    <row r="7" spans="1:7" s="154" customFormat="1" ht="34.5" customHeight="1" x14ac:dyDescent="0.25">
      <c r="A7" s="285"/>
      <c r="B7" s="286"/>
      <c r="C7" s="12" t="s">
        <v>80</v>
      </c>
      <c r="D7" s="12" t="s">
        <v>81</v>
      </c>
      <c r="E7" s="12" t="s">
        <v>82</v>
      </c>
      <c r="F7" s="57" t="s">
        <v>9</v>
      </c>
      <c r="G7" s="285"/>
    </row>
    <row r="8" spans="1:7" s="154" customFormat="1" ht="27" customHeight="1" x14ac:dyDescent="0.25">
      <c r="A8" s="46" t="s">
        <v>83</v>
      </c>
      <c r="B8" s="58" t="s">
        <v>84</v>
      </c>
      <c r="C8" s="4">
        <v>36300000</v>
      </c>
      <c r="D8" s="25">
        <v>0</v>
      </c>
      <c r="E8" s="27">
        <v>9100000</v>
      </c>
      <c r="F8" s="4">
        <f>C8+D8-E8</f>
        <v>27200000</v>
      </c>
      <c r="G8" s="46" t="s">
        <v>85</v>
      </c>
    </row>
    <row r="9" spans="1:7" s="154" customFormat="1" ht="20.100000000000001" customHeight="1" x14ac:dyDescent="0.25">
      <c r="A9" s="46"/>
      <c r="B9" s="46"/>
      <c r="C9" s="29"/>
      <c r="D9" s="28"/>
      <c r="E9" s="29"/>
      <c r="F9" s="29"/>
      <c r="G9" s="46" t="s">
        <v>86</v>
      </c>
    </row>
    <row r="10" spans="1:7" s="154" customFormat="1" ht="20.100000000000001" customHeight="1" x14ac:dyDescent="0.25">
      <c r="A10" s="46"/>
      <c r="B10" s="46"/>
      <c r="C10" s="29"/>
      <c r="D10" s="28"/>
      <c r="E10" s="29"/>
      <c r="F10" s="29"/>
      <c r="G10" s="46" t="s">
        <v>87</v>
      </c>
    </row>
    <row r="11" spans="1:7" s="154" customFormat="1" ht="20.100000000000001" customHeight="1" x14ac:dyDescent="0.25">
      <c r="A11" s="46"/>
      <c r="B11" s="46"/>
      <c r="C11" s="29"/>
      <c r="D11" s="28"/>
      <c r="E11" s="29"/>
      <c r="F11" s="29"/>
      <c r="G11" s="46" t="s">
        <v>88</v>
      </c>
    </row>
    <row r="12" spans="1:7" s="154" customFormat="1" ht="20.100000000000001" customHeight="1" x14ac:dyDescent="0.25">
      <c r="A12" s="46"/>
      <c r="B12" s="46"/>
      <c r="C12" s="29"/>
      <c r="D12" s="28"/>
      <c r="E12" s="29"/>
      <c r="F12" s="29"/>
      <c r="G12" s="46" t="s">
        <v>11</v>
      </c>
    </row>
    <row r="13" spans="1:7" s="154" customFormat="1" ht="20.100000000000001" customHeight="1" x14ac:dyDescent="0.25">
      <c r="A13" s="46"/>
      <c r="B13" s="46"/>
      <c r="C13" s="29"/>
      <c r="D13" s="28"/>
      <c r="E13" s="29"/>
      <c r="F13" s="29"/>
      <c r="G13" s="46"/>
    </row>
    <row r="14" spans="1:7" s="154" customFormat="1" ht="27" customHeight="1" x14ac:dyDescent="0.25">
      <c r="A14" s="46" t="s">
        <v>89</v>
      </c>
      <c r="B14" s="58" t="s">
        <v>84</v>
      </c>
      <c r="C14" s="4">
        <v>27100000</v>
      </c>
      <c r="D14" s="25">
        <v>0</v>
      </c>
      <c r="E14" s="4">
        <v>18200000</v>
      </c>
      <c r="F14" s="4">
        <f>C14+D14-E14</f>
        <v>8900000</v>
      </c>
      <c r="G14" s="46" t="s">
        <v>90</v>
      </c>
    </row>
    <row r="15" spans="1:7" s="154" customFormat="1" ht="20.100000000000001" customHeight="1" x14ac:dyDescent="0.25">
      <c r="A15" s="46"/>
      <c r="B15" s="58"/>
      <c r="C15" s="4"/>
      <c r="D15" s="25"/>
      <c r="E15" s="4"/>
      <c r="F15" s="26"/>
      <c r="G15" s="46" t="s">
        <v>91</v>
      </c>
    </row>
    <row r="16" spans="1:7" s="154" customFormat="1" ht="20.100000000000001" customHeight="1" x14ac:dyDescent="0.25">
      <c r="A16" s="46"/>
      <c r="B16" s="58"/>
      <c r="C16" s="4"/>
      <c r="D16" s="25"/>
      <c r="E16" s="4"/>
      <c r="F16" s="26"/>
      <c r="G16" s="46" t="s">
        <v>92</v>
      </c>
    </row>
    <row r="17" spans="1:7" s="154" customFormat="1" ht="20.100000000000001" customHeight="1" x14ac:dyDescent="0.25">
      <c r="A17" s="46"/>
      <c r="B17" s="58"/>
      <c r="C17" s="4"/>
      <c r="D17" s="25"/>
      <c r="E17" s="4"/>
      <c r="F17" s="26"/>
      <c r="G17" s="46" t="s">
        <v>93</v>
      </c>
    </row>
    <row r="18" spans="1:7" s="154" customFormat="1" ht="20.100000000000001" customHeight="1" x14ac:dyDescent="0.25">
      <c r="A18" s="46"/>
      <c r="B18" s="58"/>
      <c r="C18" s="4"/>
      <c r="D18" s="25"/>
      <c r="E18" s="4"/>
      <c r="F18" s="26"/>
      <c r="G18" s="46" t="s">
        <v>10</v>
      </c>
    </row>
    <row r="19" spans="1:7" s="154" customFormat="1" ht="27" customHeight="1" x14ac:dyDescent="0.25">
      <c r="A19" s="46"/>
      <c r="B19" s="58"/>
      <c r="C19" s="4"/>
      <c r="D19" s="25"/>
      <c r="E19" s="4"/>
      <c r="F19" s="26"/>
      <c r="G19" s="46"/>
    </row>
    <row r="20" spans="1:7" s="154" customFormat="1" ht="20.100000000000001" customHeight="1" x14ac:dyDescent="0.25">
      <c r="A20" s="46"/>
      <c r="B20" s="46"/>
      <c r="C20" s="29"/>
      <c r="D20" s="28"/>
      <c r="E20" s="29"/>
      <c r="F20" s="29"/>
      <c r="G20" s="46"/>
    </row>
    <row r="21" spans="1:7" s="154" customFormat="1" ht="20.100000000000001" customHeight="1" x14ac:dyDescent="0.25">
      <c r="A21" s="46"/>
      <c r="B21" s="46"/>
      <c r="C21" s="29"/>
      <c r="D21" s="28"/>
      <c r="E21" s="29"/>
      <c r="F21" s="29"/>
      <c r="G21" s="46" t="s">
        <v>94</v>
      </c>
    </row>
    <row r="22" spans="1:7" s="154" customFormat="1" ht="20.100000000000001" customHeight="1" x14ac:dyDescent="0.25">
      <c r="A22" s="46"/>
      <c r="B22" s="46"/>
      <c r="C22" s="29"/>
      <c r="D22" s="28"/>
      <c r="E22" s="29"/>
      <c r="F22" s="29"/>
      <c r="G22" s="46" t="s">
        <v>12</v>
      </c>
    </row>
    <row r="23" spans="1:7" s="154" customFormat="1" ht="20.100000000000001" customHeight="1" x14ac:dyDescent="0.25">
      <c r="A23" s="46"/>
      <c r="B23" s="46"/>
      <c r="C23" s="29"/>
      <c r="D23" s="28"/>
      <c r="E23" s="29"/>
      <c r="F23" s="29"/>
      <c r="G23" s="46"/>
    </row>
    <row r="24" spans="1:7" s="154" customFormat="1" ht="20.100000000000001" customHeight="1" x14ac:dyDescent="0.25">
      <c r="A24" s="46"/>
      <c r="B24" s="46"/>
      <c r="C24" s="29"/>
      <c r="D24" s="28"/>
      <c r="E24" s="29"/>
      <c r="F24" s="29"/>
      <c r="G24" s="46"/>
    </row>
    <row r="25" spans="1:7" s="154" customFormat="1" ht="20.100000000000001" customHeight="1" x14ac:dyDescent="0.25">
      <c r="A25" s="46"/>
      <c r="B25" s="46"/>
      <c r="C25" s="29"/>
      <c r="D25" s="28"/>
      <c r="E25" s="29"/>
      <c r="F25" s="29"/>
      <c r="G25" s="46"/>
    </row>
    <row r="26" spans="1:7" s="154" customFormat="1" ht="20.100000000000001" customHeight="1" x14ac:dyDescent="0.25">
      <c r="A26" s="46"/>
      <c r="B26" s="46"/>
      <c r="C26" s="29"/>
      <c r="D26" s="28"/>
      <c r="E26" s="29"/>
      <c r="F26" s="29"/>
      <c r="G26" s="46"/>
    </row>
    <row r="27" spans="1:7" s="154" customFormat="1" ht="20.100000000000001" customHeight="1" x14ac:dyDescent="0.25">
      <c r="A27" s="46"/>
      <c r="B27" s="46"/>
      <c r="C27" s="29"/>
      <c r="D27" s="28"/>
      <c r="E27" s="29"/>
      <c r="F27" s="29"/>
      <c r="G27" s="46"/>
    </row>
    <row r="28" spans="1:7" s="154" customFormat="1" ht="20.100000000000001" customHeight="1" x14ac:dyDescent="0.25">
      <c r="A28" s="46"/>
      <c r="B28" s="46"/>
      <c r="C28" s="29"/>
      <c r="D28" s="28"/>
      <c r="E28" s="29"/>
      <c r="F28" s="29"/>
      <c r="G28" s="46"/>
    </row>
    <row r="29" spans="1:7" s="154" customFormat="1" ht="20.100000000000001" customHeight="1" x14ac:dyDescent="0.25">
      <c r="A29" s="46"/>
      <c r="B29" s="46"/>
      <c r="C29" s="29"/>
      <c r="D29" s="28"/>
      <c r="E29" s="29"/>
      <c r="F29" s="29"/>
      <c r="G29" s="46"/>
    </row>
    <row r="30" spans="1:7" s="154" customFormat="1" ht="20.100000000000001" customHeight="1" x14ac:dyDescent="0.25">
      <c r="A30" s="59" t="s">
        <v>95</v>
      </c>
      <c r="B30" s="60"/>
      <c r="C30" s="5">
        <f>SUM(C8:C19)</f>
        <v>63400000</v>
      </c>
      <c r="D30" s="287">
        <f>SUM(D8:D19)</f>
        <v>0</v>
      </c>
      <c r="E30" s="5">
        <f>SUM(E8:E19)</f>
        <v>27300000</v>
      </c>
      <c r="F30" s="5">
        <f>SUM(F8:F19)</f>
        <v>36100000</v>
      </c>
      <c r="G30" s="60"/>
    </row>
    <row r="31" spans="1:7" s="154" customFormat="1" ht="20.100000000000001" customHeight="1" x14ac:dyDescent="0.25">
      <c r="A31" s="40"/>
      <c r="B31" s="40"/>
      <c r="C31" s="30"/>
      <c r="D31" s="30"/>
      <c r="E31" s="30"/>
      <c r="F31" s="30"/>
      <c r="G31" s="40"/>
    </row>
    <row r="32" spans="1:7" s="154" customFormat="1" ht="20.100000000000001" customHeight="1" x14ac:dyDescent="0.25">
      <c r="C32" s="61"/>
      <c r="D32" s="61"/>
      <c r="E32" s="61"/>
      <c r="F32" s="61"/>
    </row>
    <row r="33" spans="3:6" s="154" customFormat="1" ht="20.100000000000001" customHeight="1" x14ac:dyDescent="0.25">
      <c r="C33" s="61"/>
      <c r="D33" s="61"/>
      <c r="E33" s="61"/>
      <c r="F33" s="61"/>
    </row>
  </sheetData>
  <mergeCells count="5">
    <mergeCell ref="A2:G2"/>
    <mergeCell ref="A3:G3"/>
    <mergeCell ref="A6:A7"/>
    <mergeCell ref="B6:B7"/>
    <mergeCell ref="G6:G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13" sqref="L13"/>
    </sheetView>
  </sheetViews>
  <sheetFormatPr defaultColWidth="9" defaultRowHeight="25.15" customHeight="1" x14ac:dyDescent="0.25"/>
  <cols>
    <col min="1" max="1" width="16.875" style="154" customWidth="1"/>
    <col min="2" max="2" width="6.5" style="196" customWidth="1"/>
    <col min="3" max="3" width="3.375" style="62" customWidth="1"/>
    <col min="4" max="4" width="14.75" style="76" customWidth="1"/>
    <col min="5" max="5" width="16" style="69" customWidth="1"/>
    <col min="6" max="6" width="17.25" style="154" customWidth="1"/>
    <col min="7" max="7" width="15.5" style="62" customWidth="1"/>
    <col min="8" max="8" width="6.625" style="288" customWidth="1"/>
    <col min="9" max="9" width="4.625" style="153" customWidth="1"/>
    <col min="10" max="10" width="12.25" style="69" bestFit="1" customWidth="1"/>
    <col min="11" max="256" width="9" style="69"/>
    <col min="257" max="257" width="16.875" style="69" customWidth="1"/>
    <col min="258" max="258" width="6.5" style="69" customWidth="1"/>
    <col min="259" max="259" width="3.375" style="69" customWidth="1"/>
    <col min="260" max="260" width="14.75" style="69" customWidth="1"/>
    <col min="261" max="261" width="16" style="69" customWidth="1"/>
    <col min="262" max="262" width="17.25" style="69" customWidth="1"/>
    <col min="263" max="263" width="15.5" style="69" customWidth="1"/>
    <col min="264" max="264" width="6.625" style="69" customWidth="1"/>
    <col min="265" max="265" width="4.625" style="69" customWidth="1"/>
    <col min="266" max="266" width="12.25" style="69" bestFit="1" customWidth="1"/>
    <col min="267" max="512" width="9" style="69"/>
    <col min="513" max="513" width="16.875" style="69" customWidth="1"/>
    <col min="514" max="514" width="6.5" style="69" customWidth="1"/>
    <col min="515" max="515" width="3.375" style="69" customWidth="1"/>
    <col min="516" max="516" width="14.75" style="69" customWidth="1"/>
    <col min="517" max="517" width="16" style="69" customWidth="1"/>
    <col min="518" max="518" width="17.25" style="69" customWidth="1"/>
    <col min="519" max="519" width="15.5" style="69" customWidth="1"/>
    <col min="520" max="520" width="6.625" style="69" customWidth="1"/>
    <col min="521" max="521" width="4.625" style="69" customWidth="1"/>
    <col min="522" max="522" width="12.25" style="69" bestFit="1" customWidth="1"/>
    <col min="523" max="768" width="9" style="69"/>
    <col min="769" max="769" width="16.875" style="69" customWidth="1"/>
    <col min="770" max="770" width="6.5" style="69" customWidth="1"/>
    <col min="771" max="771" width="3.375" style="69" customWidth="1"/>
    <col min="772" max="772" width="14.75" style="69" customWidth="1"/>
    <col min="773" max="773" width="16" style="69" customWidth="1"/>
    <col min="774" max="774" width="17.25" style="69" customWidth="1"/>
    <col min="775" max="775" width="15.5" style="69" customWidth="1"/>
    <col min="776" max="776" width="6.625" style="69" customWidth="1"/>
    <col min="777" max="777" width="4.625" style="69" customWidth="1"/>
    <col min="778" max="778" width="12.25" style="69" bestFit="1" customWidth="1"/>
    <col min="779" max="1024" width="9" style="69"/>
    <col min="1025" max="1025" width="16.875" style="69" customWidth="1"/>
    <col min="1026" max="1026" width="6.5" style="69" customWidth="1"/>
    <col min="1027" max="1027" width="3.375" style="69" customWidth="1"/>
    <col min="1028" max="1028" width="14.75" style="69" customWidth="1"/>
    <col min="1029" max="1029" width="16" style="69" customWidth="1"/>
    <col min="1030" max="1030" width="17.25" style="69" customWidth="1"/>
    <col min="1031" max="1031" width="15.5" style="69" customWidth="1"/>
    <col min="1032" max="1032" width="6.625" style="69" customWidth="1"/>
    <col min="1033" max="1033" width="4.625" style="69" customWidth="1"/>
    <col min="1034" max="1034" width="12.25" style="69" bestFit="1" customWidth="1"/>
    <col min="1035" max="1280" width="9" style="69"/>
    <col min="1281" max="1281" width="16.875" style="69" customWidth="1"/>
    <col min="1282" max="1282" width="6.5" style="69" customWidth="1"/>
    <col min="1283" max="1283" width="3.375" style="69" customWidth="1"/>
    <col min="1284" max="1284" width="14.75" style="69" customWidth="1"/>
    <col min="1285" max="1285" width="16" style="69" customWidth="1"/>
    <col min="1286" max="1286" width="17.25" style="69" customWidth="1"/>
    <col min="1287" max="1287" width="15.5" style="69" customWidth="1"/>
    <col min="1288" max="1288" width="6.625" style="69" customWidth="1"/>
    <col min="1289" max="1289" width="4.625" style="69" customWidth="1"/>
    <col min="1290" max="1290" width="12.25" style="69" bestFit="1" customWidth="1"/>
    <col min="1291" max="1536" width="9" style="69"/>
    <col min="1537" max="1537" width="16.875" style="69" customWidth="1"/>
    <col min="1538" max="1538" width="6.5" style="69" customWidth="1"/>
    <col min="1539" max="1539" width="3.375" style="69" customWidth="1"/>
    <col min="1540" max="1540" width="14.75" style="69" customWidth="1"/>
    <col min="1541" max="1541" width="16" style="69" customWidth="1"/>
    <col min="1542" max="1542" width="17.25" style="69" customWidth="1"/>
    <col min="1543" max="1543" width="15.5" style="69" customWidth="1"/>
    <col min="1544" max="1544" width="6.625" style="69" customWidth="1"/>
    <col min="1545" max="1545" width="4.625" style="69" customWidth="1"/>
    <col min="1546" max="1546" width="12.25" style="69" bestFit="1" customWidth="1"/>
    <col min="1547" max="1792" width="9" style="69"/>
    <col min="1793" max="1793" width="16.875" style="69" customWidth="1"/>
    <col min="1794" max="1794" width="6.5" style="69" customWidth="1"/>
    <col min="1795" max="1795" width="3.375" style="69" customWidth="1"/>
    <col min="1796" max="1796" width="14.75" style="69" customWidth="1"/>
    <col min="1797" max="1797" width="16" style="69" customWidth="1"/>
    <col min="1798" max="1798" width="17.25" style="69" customWidth="1"/>
    <col min="1799" max="1799" width="15.5" style="69" customWidth="1"/>
    <col min="1800" max="1800" width="6.625" style="69" customWidth="1"/>
    <col min="1801" max="1801" width="4.625" style="69" customWidth="1"/>
    <col min="1802" max="1802" width="12.25" style="69" bestFit="1" customWidth="1"/>
    <col min="1803" max="2048" width="9" style="69"/>
    <col min="2049" max="2049" width="16.875" style="69" customWidth="1"/>
    <col min="2050" max="2050" width="6.5" style="69" customWidth="1"/>
    <col min="2051" max="2051" width="3.375" style="69" customWidth="1"/>
    <col min="2052" max="2052" width="14.75" style="69" customWidth="1"/>
    <col min="2053" max="2053" width="16" style="69" customWidth="1"/>
    <col min="2054" max="2054" width="17.25" style="69" customWidth="1"/>
    <col min="2055" max="2055" width="15.5" style="69" customWidth="1"/>
    <col min="2056" max="2056" width="6.625" style="69" customWidth="1"/>
    <col min="2057" max="2057" width="4.625" style="69" customWidth="1"/>
    <col min="2058" max="2058" width="12.25" style="69" bestFit="1" customWidth="1"/>
    <col min="2059" max="2304" width="9" style="69"/>
    <col min="2305" max="2305" width="16.875" style="69" customWidth="1"/>
    <col min="2306" max="2306" width="6.5" style="69" customWidth="1"/>
    <col min="2307" max="2307" width="3.375" style="69" customWidth="1"/>
    <col min="2308" max="2308" width="14.75" style="69" customWidth="1"/>
    <col min="2309" max="2309" width="16" style="69" customWidth="1"/>
    <col min="2310" max="2310" width="17.25" style="69" customWidth="1"/>
    <col min="2311" max="2311" width="15.5" style="69" customWidth="1"/>
    <col min="2312" max="2312" width="6.625" style="69" customWidth="1"/>
    <col min="2313" max="2313" width="4.625" style="69" customWidth="1"/>
    <col min="2314" max="2314" width="12.25" style="69" bestFit="1" customWidth="1"/>
    <col min="2315" max="2560" width="9" style="69"/>
    <col min="2561" max="2561" width="16.875" style="69" customWidth="1"/>
    <col min="2562" max="2562" width="6.5" style="69" customWidth="1"/>
    <col min="2563" max="2563" width="3.375" style="69" customWidth="1"/>
    <col min="2564" max="2564" width="14.75" style="69" customWidth="1"/>
    <col min="2565" max="2565" width="16" style="69" customWidth="1"/>
    <col min="2566" max="2566" width="17.25" style="69" customWidth="1"/>
    <col min="2567" max="2567" width="15.5" style="69" customWidth="1"/>
    <col min="2568" max="2568" width="6.625" style="69" customWidth="1"/>
    <col min="2569" max="2569" width="4.625" style="69" customWidth="1"/>
    <col min="2570" max="2570" width="12.25" style="69" bestFit="1" customWidth="1"/>
    <col min="2571" max="2816" width="9" style="69"/>
    <col min="2817" max="2817" width="16.875" style="69" customWidth="1"/>
    <col min="2818" max="2818" width="6.5" style="69" customWidth="1"/>
    <col min="2819" max="2819" width="3.375" style="69" customWidth="1"/>
    <col min="2820" max="2820" width="14.75" style="69" customWidth="1"/>
    <col min="2821" max="2821" width="16" style="69" customWidth="1"/>
    <col min="2822" max="2822" width="17.25" style="69" customWidth="1"/>
    <col min="2823" max="2823" width="15.5" style="69" customWidth="1"/>
    <col min="2824" max="2824" width="6.625" style="69" customWidth="1"/>
    <col min="2825" max="2825" width="4.625" style="69" customWidth="1"/>
    <col min="2826" max="2826" width="12.25" style="69" bestFit="1" customWidth="1"/>
    <col min="2827" max="3072" width="9" style="69"/>
    <col min="3073" max="3073" width="16.875" style="69" customWidth="1"/>
    <col min="3074" max="3074" width="6.5" style="69" customWidth="1"/>
    <col min="3075" max="3075" width="3.375" style="69" customWidth="1"/>
    <col min="3076" max="3076" width="14.75" style="69" customWidth="1"/>
    <col min="3077" max="3077" width="16" style="69" customWidth="1"/>
    <col min="3078" max="3078" width="17.25" style="69" customWidth="1"/>
    <col min="3079" max="3079" width="15.5" style="69" customWidth="1"/>
    <col min="3080" max="3080" width="6.625" style="69" customWidth="1"/>
    <col min="3081" max="3081" width="4.625" style="69" customWidth="1"/>
    <col min="3082" max="3082" width="12.25" style="69" bestFit="1" customWidth="1"/>
    <col min="3083" max="3328" width="9" style="69"/>
    <col min="3329" max="3329" width="16.875" style="69" customWidth="1"/>
    <col min="3330" max="3330" width="6.5" style="69" customWidth="1"/>
    <col min="3331" max="3331" width="3.375" style="69" customWidth="1"/>
    <col min="3332" max="3332" width="14.75" style="69" customWidth="1"/>
    <col min="3333" max="3333" width="16" style="69" customWidth="1"/>
    <col min="3334" max="3334" width="17.25" style="69" customWidth="1"/>
    <col min="3335" max="3335" width="15.5" style="69" customWidth="1"/>
    <col min="3336" max="3336" width="6.625" style="69" customWidth="1"/>
    <col min="3337" max="3337" width="4.625" style="69" customWidth="1"/>
    <col min="3338" max="3338" width="12.25" style="69" bestFit="1" customWidth="1"/>
    <col min="3339" max="3584" width="9" style="69"/>
    <col min="3585" max="3585" width="16.875" style="69" customWidth="1"/>
    <col min="3586" max="3586" width="6.5" style="69" customWidth="1"/>
    <col min="3587" max="3587" width="3.375" style="69" customWidth="1"/>
    <col min="3588" max="3588" width="14.75" style="69" customWidth="1"/>
    <col min="3589" max="3589" width="16" style="69" customWidth="1"/>
    <col min="3590" max="3590" width="17.25" style="69" customWidth="1"/>
    <col min="3591" max="3591" width="15.5" style="69" customWidth="1"/>
    <col min="3592" max="3592" width="6.625" style="69" customWidth="1"/>
    <col min="3593" max="3593" width="4.625" style="69" customWidth="1"/>
    <col min="3594" max="3594" width="12.25" style="69" bestFit="1" customWidth="1"/>
    <col min="3595" max="3840" width="9" style="69"/>
    <col min="3841" max="3841" width="16.875" style="69" customWidth="1"/>
    <col min="3842" max="3842" width="6.5" style="69" customWidth="1"/>
    <col min="3843" max="3843" width="3.375" style="69" customWidth="1"/>
    <col min="3844" max="3844" width="14.75" style="69" customWidth="1"/>
    <col min="3845" max="3845" width="16" style="69" customWidth="1"/>
    <col min="3846" max="3846" width="17.25" style="69" customWidth="1"/>
    <col min="3847" max="3847" width="15.5" style="69" customWidth="1"/>
    <col min="3848" max="3848" width="6.625" style="69" customWidth="1"/>
    <col min="3849" max="3849" width="4.625" style="69" customWidth="1"/>
    <col min="3850" max="3850" width="12.25" style="69" bestFit="1" customWidth="1"/>
    <col min="3851" max="4096" width="9" style="69"/>
    <col min="4097" max="4097" width="16.875" style="69" customWidth="1"/>
    <col min="4098" max="4098" width="6.5" style="69" customWidth="1"/>
    <col min="4099" max="4099" width="3.375" style="69" customWidth="1"/>
    <col min="4100" max="4100" width="14.75" style="69" customWidth="1"/>
    <col min="4101" max="4101" width="16" style="69" customWidth="1"/>
    <col min="4102" max="4102" width="17.25" style="69" customWidth="1"/>
    <col min="4103" max="4103" width="15.5" style="69" customWidth="1"/>
    <col min="4104" max="4104" width="6.625" style="69" customWidth="1"/>
    <col min="4105" max="4105" width="4.625" style="69" customWidth="1"/>
    <col min="4106" max="4106" width="12.25" style="69" bestFit="1" customWidth="1"/>
    <col min="4107" max="4352" width="9" style="69"/>
    <col min="4353" max="4353" width="16.875" style="69" customWidth="1"/>
    <col min="4354" max="4354" width="6.5" style="69" customWidth="1"/>
    <col min="4355" max="4355" width="3.375" style="69" customWidth="1"/>
    <col min="4356" max="4356" width="14.75" style="69" customWidth="1"/>
    <col min="4357" max="4357" width="16" style="69" customWidth="1"/>
    <col min="4358" max="4358" width="17.25" style="69" customWidth="1"/>
    <col min="4359" max="4359" width="15.5" style="69" customWidth="1"/>
    <col min="4360" max="4360" width="6.625" style="69" customWidth="1"/>
    <col min="4361" max="4361" width="4.625" style="69" customWidth="1"/>
    <col min="4362" max="4362" width="12.25" style="69" bestFit="1" customWidth="1"/>
    <col min="4363" max="4608" width="9" style="69"/>
    <col min="4609" max="4609" width="16.875" style="69" customWidth="1"/>
    <col min="4610" max="4610" width="6.5" style="69" customWidth="1"/>
    <col min="4611" max="4611" width="3.375" style="69" customWidth="1"/>
    <col min="4612" max="4612" width="14.75" style="69" customWidth="1"/>
    <col min="4613" max="4613" width="16" style="69" customWidth="1"/>
    <col min="4614" max="4614" width="17.25" style="69" customWidth="1"/>
    <col min="4615" max="4615" width="15.5" style="69" customWidth="1"/>
    <col min="4616" max="4616" width="6.625" style="69" customWidth="1"/>
    <col min="4617" max="4617" width="4.625" style="69" customWidth="1"/>
    <col min="4618" max="4618" width="12.25" style="69" bestFit="1" customWidth="1"/>
    <col min="4619" max="4864" width="9" style="69"/>
    <col min="4865" max="4865" width="16.875" style="69" customWidth="1"/>
    <col min="4866" max="4866" width="6.5" style="69" customWidth="1"/>
    <col min="4867" max="4867" width="3.375" style="69" customWidth="1"/>
    <col min="4868" max="4868" width="14.75" style="69" customWidth="1"/>
    <col min="4869" max="4869" width="16" style="69" customWidth="1"/>
    <col min="4870" max="4870" width="17.25" style="69" customWidth="1"/>
    <col min="4871" max="4871" width="15.5" style="69" customWidth="1"/>
    <col min="4872" max="4872" width="6.625" style="69" customWidth="1"/>
    <col min="4873" max="4873" width="4.625" style="69" customWidth="1"/>
    <col min="4874" max="4874" width="12.25" style="69" bestFit="1" customWidth="1"/>
    <col min="4875" max="5120" width="9" style="69"/>
    <col min="5121" max="5121" width="16.875" style="69" customWidth="1"/>
    <col min="5122" max="5122" width="6.5" style="69" customWidth="1"/>
    <col min="5123" max="5123" width="3.375" style="69" customWidth="1"/>
    <col min="5124" max="5124" width="14.75" style="69" customWidth="1"/>
    <col min="5125" max="5125" width="16" style="69" customWidth="1"/>
    <col min="5126" max="5126" width="17.25" style="69" customWidth="1"/>
    <col min="5127" max="5127" width="15.5" style="69" customWidth="1"/>
    <col min="5128" max="5128" width="6.625" style="69" customWidth="1"/>
    <col min="5129" max="5129" width="4.625" style="69" customWidth="1"/>
    <col min="5130" max="5130" width="12.25" style="69" bestFit="1" customWidth="1"/>
    <col min="5131" max="5376" width="9" style="69"/>
    <col min="5377" max="5377" width="16.875" style="69" customWidth="1"/>
    <col min="5378" max="5378" width="6.5" style="69" customWidth="1"/>
    <col min="5379" max="5379" width="3.375" style="69" customWidth="1"/>
    <col min="5380" max="5380" width="14.75" style="69" customWidth="1"/>
    <col min="5381" max="5381" width="16" style="69" customWidth="1"/>
    <col min="5382" max="5382" width="17.25" style="69" customWidth="1"/>
    <col min="5383" max="5383" width="15.5" style="69" customWidth="1"/>
    <col min="5384" max="5384" width="6.625" style="69" customWidth="1"/>
    <col min="5385" max="5385" width="4.625" style="69" customWidth="1"/>
    <col min="5386" max="5386" width="12.25" style="69" bestFit="1" customWidth="1"/>
    <col min="5387" max="5632" width="9" style="69"/>
    <col min="5633" max="5633" width="16.875" style="69" customWidth="1"/>
    <col min="5634" max="5634" width="6.5" style="69" customWidth="1"/>
    <col min="5635" max="5635" width="3.375" style="69" customWidth="1"/>
    <col min="5636" max="5636" width="14.75" style="69" customWidth="1"/>
    <col min="5637" max="5637" width="16" style="69" customWidth="1"/>
    <col min="5638" max="5638" width="17.25" style="69" customWidth="1"/>
    <col min="5639" max="5639" width="15.5" style="69" customWidth="1"/>
    <col min="5640" max="5640" width="6.625" style="69" customWidth="1"/>
    <col min="5641" max="5641" width="4.625" style="69" customWidth="1"/>
    <col min="5642" max="5642" width="12.25" style="69" bestFit="1" customWidth="1"/>
    <col min="5643" max="5888" width="9" style="69"/>
    <col min="5889" max="5889" width="16.875" style="69" customWidth="1"/>
    <col min="5890" max="5890" width="6.5" style="69" customWidth="1"/>
    <col min="5891" max="5891" width="3.375" style="69" customWidth="1"/>
    <col min="5892" max="5892" width="14.75" style="69" customWidth="1"/>
    <col min="5893" max="5893" width="16" style="69" customWidth="1"/>
    <col min="5894" max="5894" width="17.25" style="69" customWidth="1"/>
    <col min="5895" max="5895" width="15.5" style="69" customWidth="1"/>
    <col min="5896" max="5896" width="6.625" style="69" customWidth="1"/>
    <col min="5897" max="5897" width="4.625" style="69" customWidth="1"/>
    <col min="5898" max="5898" width="12.25" style="69" bestFit="1" customWidth="1"/>
    <col min="5899" max="6144" width="9" style="69"/>
    <col min="6145" max="6145" width="16.875" style="69" customWidth="1"/>
    <col min="6146" max="6146" width="6.5" style="69" customWidth="1"/>
    <col min="6147" max="6147" width="3.375" style="69" customWidth="1"/>
    <col min="6148" max="6148" width="14.75" style="69" customWidth="1"/>
    <col min="6149" max="6149" width="16" style="69" customWidth="1"/>
    <col min="6150" max="6150" width="17.25" style="69" customWidth="1"/>
    <col min="6151" max="6151" width="15.5" style="69" customWidth="1"/>
    <col min="6152" max="6152" width="6.625" style="69" customWidth="1"/>
    <col min="6153" max="6153" width="4.625" style="69" customWidth="1"/>
    <col min="6154" max="6154" width="12.25" style="69" bestFit="1" customWidth="1"/>
    <col min="6155" max="6400" width="9" style="69"/>
    <col min="6401" max="6401" width="16.875" style="69" customWidth="1"/>
    <col min="6402" max="6402" width="6.5" style="69" customWidth="1"/>
    <col min="6403" max="6403" width="3.375" style="69" customWidth="1"/>
    <col min="6404" max="6404" width="14.75" style="69" customWidth="1"/>
    <col min="6405" max="6405" width="16" style="69" customWidth="1"/>
    <col min="6406" max="6406" width="17.25" style="69" customWidth="1"/>
    <col min="6407" max="6407" width="15.5" style="69" customWidth="1"/>
    <col min="6408" max="6408" width="6.625" style="69" customWidth="1"/>
    <col min="6409" max="6409" width="4.625" style="69" customWidth="1"/>
    <col min="6410" max="6410" width="12.25" style="69" bestFit="1" customWidth="1"/>
    <col min="6411" max="6656" width="9" style="69"/>
    <col min="6657" max="6657" width="16.875" style="69" customWidth="1"/>
    <col min="6658" max="6658" width="6.5" style="69" customWidth="1"/>
    <col min="6659" max="6659" width="3.375" style="69" customWidth="1"/>
    <col min="6660" max="6660" width="14.75" style="69" customWidth="1"/>
    <col min="6661" max="6661" width="16" style="69" customWidth="1"/>
    <col min="6662" max="6662" width="17.25" style="69" customWidth="1"/>
    <col min="6663" max="6663" width="15.5" style="69" customWidth="1"/>
    <col min="6664" max="6664" width="6.625" style="69" customWidth="1"/>
    <col min="6665" max="6665" width="4.625" style="69" customWidth="1"/>
    <col min="6666" max="6666" width="12.25" style="69" bestFit="1" customWidth="1"/>
    <col min="6667" max="6912" width="9" style="69"/>
    <col min="6913" max="6913" width="16.875" style="69" customWidth="1"/>
    <col min="6914" max="6914" width="6.5" style="69" customWidth="1"/>
    <col min="6915" max="6915" width="3.375" style="69" customWidth="1"/>
    <col min="6916" max="6916" width="14.75" style="69" customWidth="1"/>
    <col min="6917" max="6917" width="16" style="69" customWidth="1"/>
    <col min="6918" max="6918" width="17.25" style="69" customWidth="1"/>
    <col min="6919" max="6919" width="15.5" style="69" customWidth="1"/>
    <col min="6920" max="6920" width="6.625" style="69" customWidth="1"/>
    <col min="6921" max="6921" width="4.625" style="69" customWidth="1"/>
    <col min="6922" max="6922" width="12.25" style="69" bestFit="1" customWidth="1"/>
    <col min="6923" max="7168" width="9" style="69"/>
    <col min="7169" max="7169" width="16.875" style="69" customWidth="1"/>
    <col min="7170" max="7170" width="6.5" style="69" customWidth="1"/>
    <col min="7171" max="7171" width="3.375" style="69" customWidth="1"/>
    <col min="7172" max="7172" width="14.75" style="69" customWidth="1"/>
    <col min="7173" max="7173" width="16" style="69" customWidth="1"/>
    <col min="7174" max="7174" width="17.25" style="69" customWidth="1"/>
    <col min="7175" max="7175" width="15.5" style="69" customWidth="1"/>
    <col min="7176" max="7176" width="6.625" style="69" customWidth="1"/>
    <col min="7177" max="7177" width="4.625" style="69" customWidth="1"/>
    <col min="7178" max="7178" width="12.25" style="69" bestFit="1" customWidth="1"/>
    <col min="7179" max="7424" width="9" style="69"/>
    <col min="7425" max="7425" width="16.875" style="69" customWidth="1"/>
    <col min="7426" max="7426" width="6.5" style="69" customWidth="1"/>
    <col min="7427" max="7427" width="3.375" style="69" customWidth="1"/>
    <col min="7428" max="7428" width="14.75" style="69" customWidth="1"/>
    <col min="7429" max="7429" width="16" style="69" customWidth="1"/>
    <col min="7430" max="7430" width="17.25" style="69" customWidth="1"/>
    <col min="7431" max="7431" width="15.5" style="69" customWidth="1"/>
    <col min="7432" max="7432" width="6.625" style="69" customWidth="1"/>
    <col min="7433" max="7433" width="4.625" style="69" customWidth="1"/>
    <col min="7434" max="7434" width="12.25" style="69" bestFit="1" customWidth="1"/>
    <col min="7435" max="7680" width="9" style="69"/>
    <col min="7681" max="7681" width="16.875" style="69" customWidth="1"/>
    <col min="7682" max="7682" width="6.5" style="69" customWidth="1"/>
    <col min="7683" max="7683" width="3.375" style="69" customWidth="1"/>
    <col min="7684" max="7684" width="14.75" style="69" customWidth="1"/>
    <col min="7685" max="7685" width="16" style="69" customWidth="1"/>
    <col min="7686" max="7686" width="17.25" style="69" customWidth="1"/>
    <col min="7687" max="7687" width="15.5" style="69" customWidth="1"/>
    <col min="7688" max="7688" width="6.625" style="69" customWidth="1"/>
    <col min="7689" max="7689" width="4.625" style="69" customWidth="1"/>
    <col min="7690" max="7690" width="12.25" style="69" bestFit="1" customWidth="1"/>
    <col min="7691" max="7936" width="9" style="69"/>
    <col min="7937" max="7937" width="16.875" style="69" customWidth="1"/>
    <col min="7938" max="7938" width="6.5" style="69" customWidth="1"/>
    <col min="7939" max="7939" width="3.375" style="69" customWidth="1"/>
    <col min="7940" max="7940" width="14.75" style="69" customWidth="1"/>
    <col min="7941" max="7941" width="16" style="69" customWidth="1"/>
    <col min="7942" max="7942" width="17.25" style="69" customWidth="1"/>
    <col min="7943" max="7943" width="15.5" style="69" customWidth="1"/>
    <col min="7944" max="7944" width="6.625" style="69" customWidth="1"/>
    <col min="7945" max="7945" width="4.625" style="69" customWidth="1"/>
    <col min="7946" max="7946" width="12.25" style="69" bestFit="1" customWidth="1"/>
    <col min="7947" max="8192" width="9" style="69"/>
    <col min="8193" max="8193" width="16.875" style="69" customWidth="1"/>
    <col min="8194" max="8194" width="6.5" style="69" customWidth="1"/>
    <col min="8195" max="8195" width="3.375" style="69" customWidth="1"/>
    <col min="8196" max="8196" width="14.75" style="69" customWidth="1"/>
    <col min="8197" max="8197" width="16" style="69" customWidth="1"/>
    <col min="8198" max="8198" width="17.25" style="69" customWidth="1"/>
    <col min="8199" max="8199" width="15.5" style="69" customWidth="1"/>
    <col min="8200" max="8200" width="6.625" style="69" customWidth="1"/>
    <col min="8201" max="8201" width="4.625" style="69" customWidth="1"/>
    <col min="8202" max="8202" width="12.25" style="69" bestFit="1" customWidth="1"/>
    <col min="8203" max="8448" width="9" style="69"/>
    <col min="8449" max="8449" width="16.875" style="69" customWidth="1"/>
    <col min="8450" max="8450" width="6.5" style="69" customWidth="1"/>
    <col min="8451" max="8451" width="3.375" style="69" customWidth="1"/>
    <col min="8452" max="8452" width="14.75" style="69" customWidth="1"/>
    <col min="8453" max="8453" width="16" style="69" customWidth="1"/>
    <col min="8454" max="8454" width="17.25" style="69" customWidth="1"/>
    <col min="8455" max="8455" width="15.5" style="69" customWidth="1"/>
    <col min="8456" max="8456" width="6.625" style="69" customWidth="1"/>
    <col min="8457" max="8457" width="4.625" style="69" customWidth="1"/>
    <col min="8458" max="8458" width="12.25" style="69" bestFit="1" customWidth="1"/>
    <col min="8459" max="8704" width="9" style="69"/>
    <col min="8705" max="8705" width="16.875" style="69" customWidth="1"/>
    <col min="8706" max="8706" width="6.5" style="69" customWidth="1"/>
    <col min="8707" max="8707" width="3.375" style="69" customWidth="1"/>
    <col min="8708" max="8708" width="14.75" style="69" customWidth="1"/>
    <col min="8709" max="8709" width="16" style="69" customWidth="1"/>
    <col min="8710" max="8710" width="17.25" style="69" customWidth="1"/>
    <col min="8711" max="8711" width="15.5" style="69" customWidth="1"/>
    <col min="8712" max="8712" width="6.625" style="69" customWidth="1"/>
    <col min="8713" max="8713" width="4.625" style="69" customWidth="1"/>
    <col min="8714" max="8714" width="12.25" style="69" bestFit="1" customWidth="1"/>
    <col min="8715" max="8960" width="9" style="69"/>
    <col min="8961" max="8961" width="16.875" style="69" customWidth="1"/>
    <col min="8962" max="8962" width="6.5" style="69" customWidth="1"/>
    <col min="8963" max="8963" width="3.375" style="69" customWidth="1"/>
    <col min="8964" max="8964" width="14.75" style="69" customWidth="1"/>
    <col min="8965" max="8965" width="16" style="69" customWidth="1"/>
    <col min="8966" max="8966" width="17.25" style="69" customWidth="1"/>
    <col min="8967" max="8967" width="15.5" style="69" customWidth="1"/>
    <col min="8968" max="8968" width="6.625" style="69" customWidth="1"/>
    <col min="8969" max="8969" width="4.625" style="69" customWidth="1"/>
    <col min="8970" max="8970" width="12.25" style="69" bestFit="1" customWidth="1"/>
    <col min="8971" max="9216" width="9" style="69"/>
    <col min="9217" max="9217" width="16.875" style="69" customWidth="1"/>
    <col min="9218" max="9218" width="6.5" style="69" customWidth="1"/>
    <col min="9219" max="9219" width="3.375" style="69" customWidth="1"/>
    <col min="9220" max="9220" width="14.75" style="69" customWidth="1"/>
    <col min="9221" max="9221" width="16" style="69" customWidth="1"/>
    <col min="9222" max="9222" width="17.25" style="69" customWidth="1"/>
    <col min="9223" max="9223" width="15.5" style="69" customWidth="1"/>
    <col min="9224" max="9224" width="6.625" style="69" customWidth="1"/>
    <col min="9225" max="9225" width="4.625" style="69" customWidth="1"/>
    <col min="9226" max="9226" width="12.25" style="69" bestFit="1" customWidth="1"/>
    <col min="9227" max="9472" width="9" style="69"/>
    <col min="9473" max="9473" width="16.875" style="69" customWidth="1"/>
    <col min="9474" max="9474" width="6.5" style="69" customWidth="1"/>
    <col min="9475" max="9475" width="3.375" style="69" customWidth="1"/>
    <col min="9476" max="9476" width="14.75" style="69" customWidth="1"/>
    <col min="9477" max="9477" width="16" style="69" customWidth="1"/>
    <col min="9478" max="9478" width="17.25" style="69" customWidth="1"/>
    <col min="9479" max="9479" width="15.5" style="69" customWidth="1"/>
    <col min="9480" max="9480" width="6.625" style="69" customWidth="1"/>
    <col min="9481" max="9481" width="4.625" style="69" customWidth="1"/>
    <col min="9482" max="9482" width="12.25" style="69" bestFit="1" customWidth="1"/>
    <col min="9483" max="9728" width="9" style="69"/>
    <col min="9729" max="9729" width="16.875" style="69" customWidth="1"/>
    <col min="9730" max="9730" width="6.5" style="69" customWidth="1"/>
    <col min="9731" max="9731" width="3.375" style="69" customWidth="1"/>
    <col min="9732" max="9732" width="14.75" style="69" customWidth="1"/>
    <col min="9733" max="9733" width="16" style="69" customWidth="1"/>
    <col min="9734" max="9734" width="17.25" style="69" customWidth="1"/>
    <col min="9735" max="9735" width="15.5" style="69" customWidth="1"/>
    <col min="9736" max="9736" width="6.625" style="69" customWidth="1"/>
    <col min="9737" max="9737" width="4.625" style="69" customWidth="1"/>
    <col min="9738" max="9738" width="12.25" style="69" bestFit="1" customWidth="1"/>
    <col min="9739" max="9984" width="9" style="69"/>
    <col min="9985" max="9985" width="16.875" style="69" customWidth="1"/>
    <col min="9986" max="9986" width="6.5" style="69" customWidth="1"/>
    <col min="9987" max="9987" width="3.375" style="69" customWidth="1"/>
    <col min="9988" max="9988" width="14.75" style="69" customWidth="1"/>
    <col min="9989" max="9989" width="16" style="69" customWidth="1"/>
    <col min="9990" max="9990" width="17.25" style="69" customWidth="1"/>
    <col min="9991" max="9991" width="15.5" style="69" customWidth="1"/>
    <col min="9992" max="9992" width="6.625" style="69" customWidth="1"/>
    <col min="9993" max="9993" width="4.625" style="69" customWidth="1"/>
    <col min="9994" max="9994" width="12.25" style="69" bestFit="1" customWidth="1"/>
    <col min="9995" max="10240" width="9" style="69"/>
    <col min="10241" max="10241" width="16.875" style="69" customWidth="1"/>
    <col min="10242" max="10242" width="6.5" style="69" customWidth="1"/>
    <col min="10243" max="10243" width="3.375" style="69" customWidth="1"/>
    <col min="10244" max="10244" width="14.75" style="69" customWidth="1"/>
    <col min="10245" max="10245" width="16" style="69" customWidth="1"/>
    <col min="10246" max="10246" width="17.25" style="69" customWidth="1"/>
    <col min="10247" max="10247" width="15.5" style="69" customWidth="1"/>
    <col min="10248" max="10248" width="6.625" style="69" customWidth="1"/>
    <col min="10249" max="10249" width="4.625" style="69" customWidth="1"/>
    <col min="10250" max="10250" width="12.25" style="69" bestFit="1" customWidth="1"/>
    <col min="10251" max="10496" width="9" style="69"/>
    <col min="10497" max="10497" width="16.875" style="69" customWidth="1"/>
    <col min="10498" max="10498" width="6.5" style="69" customWidth="1"/>
    <col min="10499" max="10499" width="3.375" style="69" customWidth="1"/>
    <col min="10500" max="10500" width="14.75" style="69" customWidth="1"/>
    <col min="10501" max="10501" width="16" style="69" customWidth="1"/>
    <col min="10502" max="10502" width="17.25" style="69" customWidth="1"/>
    <col min="10503" max="10503" width="15.5" style="69" customWidth="1"/>
    <col min="10504" max="10504" width="6.625" style="69" customWidth="1"/>
    <col min="10505" max="10505" width="4.625" style="69" customWidth="1"/>
    <col min="10506" max="10506" width="12.25" style="69" bestFit="1" customWidth="1"/>
    <col min="10507" max="10752" width="9" style="69"/>
    <col min="10753" max="10753" width="16.875" style="69" customWidth="1"/>
    <col min="10754" max="10754" width="6.5" style="69" customWidth="1"/>
    <col min="10755" max="10755" width="3.375" style="69" customWidth="1"/>
    <col min="10756" max="10756" width="14.75" style="69" customWidth="1"/>
    <col min="10757" max="10757" width="16" style="69" customWidth="1"/>
    <col min="10758" max="10758" width="17.25" style="69" customWidth="1"/>
    <col min="10759" max="10759" width="15.5" style="69" customWidth="1"/>
    <col min="10760" max="10760" width="6.625" style="69" customWidth="1"/>
    <col min="10761" max="10761" width="4.625" style="69" customWidth="1"/>
    <col min="10762" max="10762" width="12.25" style="69" bestFit="1" customWidth="1"/>
    <col min="10763" max="11008" width="9" style="69"/>
    <col min="11009" max="11009" width="16.875" style="69" customWidth="1"/>
    <col min="11010" max="11010" width="6.5" style="69" customWidth="1"/>
    <col min="11011" max="11011" width="3.375" style="69" customWidth="1"/>
    <col min="11012" max="11012" width="14.75" style="69" customWidth="1"/>
    <col min="11013" max="11013" width="16" style="69" customWidth="1"/>
    <col min="11014" max="11014" width="17.25" style="69" customWidth="1"/>
    <col min="11015" max="11015" width="15.5" style="69" customWidth="1"/>
    <col min="11016" max="11016" width="6.625" style="69" customWidth="1"/>
    <col min="11017" max="11017" width="4.625" style="69" customWidth="1"/>
    <col min="11018" max="11018" width="12.25" style="69" bestFit="1" customWidth="1"/>
    <col min="11019" max="11264" width="9" style="69"/>
    <col min="11265" max="11265" width="16.875" style="69" customWidth="1"/>
    <col min="11266" max="11266" width="6.5" style="69" customWidth="1"/>
    <col min="11267" max="11267" width="3.375" style="69" customWidth="1"/>
    <col min="11268" max="11268" width="14.75" style="69" customWidth="1"/>
    <col min="11269" max="11269" width="16" style="69" customWidth="1"/>
    <col min="11270" max="11270" width="17.25" style="69" customWidth="1"/>
    <col min="11271" max="11271" width="15.5" style="69" customWidth="1"/>
    <col min="11272" max="11272" width="6.625" style="69" customWidth="1"/>
    <col min="11273" max="11273" width="4.625" style="69" customWidth="1"/>
    <col min="11274" max="11274" width="12.25" style="69" bestFit="1" customWidth="1"/>
    <col min="11275" max="11520" width="9" style="69"/>
    <col min="11521" max="11521" width="16.875" style="69" customWidth="1"/>
    <col min="11522" max="11522" width="6.5" style="69" customWidth="1"/>
    <col min="11523" max="11523" width="3.375" style="69" customWidth="1"/>
    <col min="11524" max="11524" width="14.75" style="69" customWidth="1"/>
    <col min="11525" max="11525" width="16" style="69" customWidth="1"/>
    <col min="11526" max="11526" width="17.25" style="69" customWidth="1"/>
    <col min="11527" max="11527" width="15.5" style="69" customWidth="1"/>
    <col min="11528" max="11528" width="6.625" style="69" customWidth="1"/>
    <col min="11529" max="11529" width="4.625" style="69" customWidth="1"/>
    <col min="11530" max="11530" width="12.25" style="69" bestFit="1" customWidth="1"/>
    <col min="11531" max="11776" width="9" style="69"/>
    <col min="11777" max="11777" width="16.875" style="69" customWidth="1"/>
    <col min="11778" max="11778" width="6.5" style="69" customWidth="1"/>
    <col min="11779" max="11779" width="3.375" style="69" customWidth="1"/>
    <col min="11780" max="11780" width="14.75" style="69" customWidth="1"/>
    <col min="11781" max="11781" width="16" style="69" customWidth="1"/>
    <col min="11782" max="11782" width="17.25" style="69" customWidth="1"/>
    <col min="11783" max="11783" width="15.5" style="69" customWidth="1"/>
    <col min="11784" max="11784" width="6.625" style="69" customWidth="1"/>
    <col min="11785" max="11785" width="4.625" style="69" customWidth="1"/>
    <col min="11786" max="11786" width="12.25" style="69" bestFit="1" customWidth="1"/>
    <col min="11787" max="12032" width="9" style="69"/>
    <col min="12033" max="12033" width="16.875" style="69" customWidth="1"/>
    <col min="12034" max="12034" width="6.5" style="69" customWidth="1"/>
    <col min="12035" max="12035" width="3.375" style="69" customWidth="1"/>
    <col min="12036" max="12036" width="14.75" style="69" customWidth="1"/>
    <col min="12037" max="12037" width="16" style="69" customWidth="1"/>
    <col min="12038" max="12038" width="17.25" style="69" customWidth="1"/>
    <col min="12039" max="12039" width="15.5" style="69" customWidth="1"/>
    <col min="12040" max="12040" width="6.625" style="69" customWidth="1"/>
    <col min="12041" max="12041" width="4.625" style="69" customWidth="1"/>
    <col min="12042" max="12042" width="12.25" style="69" bestFit="1" customWidth="1"/>
    <col min="12043" max="12288" width="9" style="69"/>
    <col min="12289" max="12289" width="16.875" style="69" customWidth="1"/>
    <col min="12290" max="12290" width="6.5" style="69" customWidth="1"/>
    <col min="12291" max="12291" width="3.375" style="69" customWidth="1"/>
    <col min="12292" max="12292" width="14.75" style="69" customWidth="1"/>
    <col min="12293" max="12293" width="16" style="69" customWidth="1"/>
    <col min="12294" max="12294" width="17.25" style="69" customWidth="1"/>
    <col min="12295" max="12295" width="15.5" style="69" customWidth="1"/>
    <col min="12296" max="12296" width="6.625" style="69" customWidth="1"/>
    <col min="12297" max="12297" width="4.625" style="69" customWidth="1"/>
    <col min="12298" max="12298" width="12.25" style="69" bestFit="1" customWidth="1"/>
    <col min="12299" max="12544" width="9" style="69"/>
    <col min="12545" max="12545" width="16.875" style="69" customWidth="1"/>
    <col min="12546" max="12546" width="6.5" style="69" customWidth="1"/>
    <col min="12547" max="12547" width="3.375" style="69" customWidth="1"/>
    <col min="12548" max="12548" width="14.75" style="69" customWidth="1"/>
    <col min="12549" max="12549" width="16" style="69" customWidth="1"/>
    <col min="12550" max="12550" width="17.25" style="69" customWidth="1"/>
    <col min="12551" max="12551" width="15.5" style="69" customWidth="1"/>
    <col min="12552" max="12552" width="6.625" style="69" customWidth="1"/>
    <col min="12553" max="12553" width="4.625" style="69" customWidth="1"/>
    <col min="12554" max="12554" width="12.25" style="69" bestFit="1" customWidth="1"/>
    <col min="12555" max="12800" width="9" style="69"/>
    <col min="12801" max="12801" width="16.875" style="69" customWidth="1"/>
    <col min="12802" max="12802" width="6.5" style="69" customWidth="1"/>
    <col min="12803" max="12803" width="3.375" style="69" customWidth="1"/>
    <col min="12804" max="12804" width="14.75" style="69" customWidth="1"/>
    <col min="12805" max="12805" width="16" style="69" customWidth="1"/>
    <col min="12806" max="12806" width="17.25" style="69" customWidth="1"/>
    <col min="12807" max="12807" width="15.5" style="69" customWidth="1"/>
    <col min="12808" max="12808" width="6.625" style="69" customWidth="1"/>
    <col min="12809" max="12809" width="4.625" style="69" customWidth="1"/>
    <col min="12810" max="12810" width="12.25" style="69" bestFit="1" customWidth="1"/>
    <col min="12811" max="13056" width="9" style="69"/>
    <col min="13057" max="13057" width="16.875" style="69" customWidth="1"/>
    <col min="13058" max="13058" width="6.5" style="69" customWidth="1"/>
    <col min="13059" max="13059" width="3.375" style="69" customWidth="1"/>
    <col min="13060" max="13060" width="14.75" style="69" customWidth="1"/>
    <col min="13061" max="13061" width="16" style="69" customWidth="1"/>
    <col min="13062" max="13062" width="17.25" style="69" customWidth="1"/>
    <col min="13063" max="13063" width="15.5" style="69" customWidth="1"/>
    <col min="13064" max="13064" width="6.625" style="69" customWidth="1"/>
    <col min="13065" max="13065" width="4.625" style="69" customWidth="1"/>
    <col min="13066" max="13066" width="12.25" style="69" bestFit="1" customWidth="1"/>
    <col min="13067" max="13312" width="9" style="69"/>
    <col min="13313" max="13313" width="16.875" style="69" customWidth="1"/>
    <col min="13314" max="13314" width="6.5" style="69" customWidth="1"/>
    <col min="13315" max="13315" width="3.375" style="69" customWidth="1"/>
    <col min="13316" max="13316" width="14.75" style="69" customWidth="1"/>
    <col min="13317" max="13317" width="16" style="69" customWidth="1"/>
    <col min="13318" max="13318" width="17.25" style="69" customWidth="1"/>
    <col min="13319" max="13319" width="15.5" style="69" customWidth="1"/>
    <col min="13320" max="13320" width="6.625" style="69" customWidth="1"/>
    <col min="13321" max="13321" width="4.625" style="69" customWidth="1"/>
    <col min="13322" max="13322" width="12.25" style="69" bestFit="1" customWidth="1"/>
    <col min="13323" max="13568" width="9" style="69"/>
    <col min="13569" max="13569" width="16.875" style="69" customWidth="1"/>
    <col min="13570" max="13570" width="6.5" style="69" customWidth="1"/>
    <col min="13571" max="13571" width="3.375" style="69" customWidth="1"/>
    <col min="13572" max="13572" width="14.75" style="69" customWidth="1"/>
    <col min="13573" max="13573" width="16" style="69" customWidth="1"/>
    <col min="13574" max="13574" width="17.25" style="69" customWidth="1"/>
    <col min="13575" max="13575" width="15.5" style="69" customWidth="1"/>
    <col min="13576" max="13576" width="6.625" style="69" customWidth="1"/>
    <col min="13577" max="13577" width="4.625" style="69" customWidth="1"/>
    <col min="13578" max="13578" width="12.25" style="69" bestFit="1" customWidth="1"/>
    <col min="13579" max="13824" width="9" style="69"/>
    <col min="13825" max="13825" width="16.875" style="69" customWidth="1"/>
    <col min="13826" max="13826" width="6.5" style="69" customWidth="1"/>
    <col min="13827" max="13827" width="3.375" style="69" customWidth="1"/>
    <col min="13828" max="13828" width="14.75" style="69" customWidth="1"/>
    <col min="13829" max="13829" width="16" style="69" customWidth="1"/>
    <col min="13830" max="13830" width="17.25" style="69" customWidth="1"/>
    <col min="13831" max="13831" width="15.5" style="69" customWidth="1"/>
    <col min="13832" max="13832" width="6.625" style="69" customWidth="1"/>
    <col min="13833" max="13833" width="4.625" style="69" customWidth="1"/>
    <col min="13834" max="13834" width="12.25" style="69" bestFit="1" customWidth="1"/>
    <col min="13835" max="14080" width="9" style="69"/>
    <col min="14081" max="14081" width="16.875" style="69" customWidth="1"/>
    <col min="14082" max="14082" width="6.5" style="69" customWidth="1"/>
    <col min="14083" max="14083" width="3.375" style="69" customWidth="1"/>
    <col min="14084" max="14084" width="14.75" style="69" customWidth="1"/>
    <col min="14085" max="14085" width="16" style="69" customWidth="1"/>
    <col min="14086" max="14086" width="17.25" style="69" customWidth="1"/>
    <col min="14087" max="14087" width="15.5" style="69" customWidth="1"/>
    <col min="14088" max="14088" width="6.625" style="69" customWidth="1"/>
    <col min="14089" max="14089" width="4.625" style="69" customWidth="1"/>
    <col min="14090" max="14090" width="12.25" style="69" bestFit="1" customWidth="1"/>
    <col min="14091" max="14336" width="9" style="69"/>
    <col min="14337" max="14337" width="16.875" style="69" customWidth="1"/>
    <col min="14338" max="14338" width="6.5" style="69" customWidth="1"/>
    <col min="14339" max="14339" width="3.375" style="69" customWidth="1"/>
    <col min="14340" max="14340" width="14.75" style="69" customWidth="1"/>
    <col min="14341" max="14341" width="16" style="69" customWidth="1"/>
    <col min="14342" max="14342" width="17.25" style="69" customWidth="1"/>
    <col min="14343" max="14343" width="15.5" style="69" customWidth="1"/>
    <col min="14344" max="14344" width="6.625" style="69" customWidth="1"/>
    <col min="14345" max="14345" width="4.625" style="69" customWidth="1"/>
    <col min="14346" max="14346" width="12.25" style="69" bestFit="1" customWidth="1"/>
    <col min="14347" max="14592" width="9" style="69"/>
    <col min="14593" max="14593" width="16.875" style="69" customWidth="1"/>
    <col min="14594" max="14594" width="6.5" style="69" customWidth="1"/>
    <col min="14595" max="14595" width="3.375" style="69" customWidth="1"/>
    <col min="14596" max="14596" width="14.75" style="69" customWidth="1"/>
    <col min="14597" max="14597" width="16" style="69" customWidth="1"/>
    <col min="14598" max="14598" width="17.25" style="69" customWidth="1"/>
    <col min="14599" max="14599" width="15.5" style="69" customWidth="1"/>
    <col min="14600" max="14600" width="6.625" style="69" customWidth="1"/>
    <col min="14601" max="14601" width="4.625" style="69" customWidth="1"/>
    <col min="14602" max="14602" width="12.25" style="69" bestFit="1" customWidth="1"/>
    <col min="14603" max="14848" width="9" style="69"/>
    <col min="14849" max="14849" width="16.875" style="69" customWidth="1"/>
    <col min="14850" max="14850" width="6.5" style="69" customWidth="1"/>
    <col min="14851" max="14851" width="3.375" style="69" customWidth="1"/>
    <col min="14852" max="14852" width="14.75" style="69" customWidth="1"/>
    <col min="14853" max="14853" width="16" style="69" customWidth="1"/>
    <col min="14854" max="14854" width="17.25" style="69" customWidth="1"/>
    <col min="14855" max="14855" width="15.5" style="69" customWidth="1"/>
    <col min="14856" max="14856" width="6.625" style="69" customWidth="1"/>
    <col min="14857" max="14857" width="4.625" style="69" customWidth="1"/>
    <col min="14858" max="14858" width="12.25" style="69" bestFit="1" customWidth="1"/>
    <col min="14859" max="15104" width="9" style="69"/>
    <col min="15105" max="15105" width="16.875" style="69" customWidth="1"/>
    <col min="15106" max="15106" width="6.5" style="69" customWidth="1"/>
    <col min="15107" max="15107" width="3.375" style="69" customWidth="1"/>
    <col min="15108" max="15108" width="14.75" style="69" customWidth="1"/>
    <col min="15109" max="15109" width="16" style="69" customWidth="1"/>
    <col min="15110" max="15110" width="17.25" style="69" customWidth="1"/>
    <col min="15111" max="15111" width="15.5" style="69" customWidth="1"/>
    <col min="15112" max="15112" width="6.625" style="69" customWidth="1"/>
    <col min="15113" max="15113" width="4.625" style="69" customWidth="1"/>
    <col min="15114" max="15114" width="12.25" style="69" bestFit="1" customWidth="1"/>
    <col min="15115" max="15360" width="9" style="69"/>
    <col min="15361" max="15361" width="16.875" style="69" customWidth="1"/>
    <col min="15362" max="15362" width="6.5" style="69" customWidth="1"/>
    <col min="15363" max="15363" width="3.375" style="69" customWidth="1"/>
    <col min="15364" max="15364" width="14.75" style="69" customWidth="1"/>
    <col min="15365" max="15365" width="16" style="69" customWidth="1"/>
    <col min="15366" max="15366" width="17.25" style="69" customWidth="1"/>
    <col min="15367" max="15367" width="15.5" style="69" customWidth="1"/>
    <col min="15368" max="15368" width="6.625" style="69" customWidth="1"/>
    <col min="15369" max="15369" width="4.625" style="69" customWidth="1"/>
    <col min="15370" max="15370" width="12.25" style="69" bestFit="1" customWidth="1"/>
    <col min="15371" max="15616" width="9" style="69"/>
    <col min="15617" max="15617" width="16.875" style="69" customWidth="1"/>
    <col min="15618" max="15618" width="6.5" style="69" customWidth="1"/>
    <col min="15619" max="15619" width="3.375" style="69" customWidth="1"/>
    <col min="15620" max="15620" width="14.75" style="69" customWidth="1"/>
    <col min="15621" max="15621" width="16" style="69" customWidth="1"/>
    <col min="15622" max="15622" width="17.25" style="69" customWidth="1"/>
    <col min="15623" max="15623" width="15.5" style="69" customWidth="1"/>
    <col min="15624" max="15624" width="6.625" style="69" customWidth="1"/>
    <col min="15625" max="15625" width="4.625" style="69" customWidth="1"/>
    <col min="15626" max="15626" width="12.25" style="69" bestFit="1" customWidth="1"/>
    <col min="15627" max="15872" width="9" style="69"/>
    <col min="15873" max="15873" width="16.875" style="69" customWidth="1"/>
    <col min="15874" max="15874" width="6.5" style="69" customWidth="1"/>
    <col min="15875" max="15875" width="3.375" style="69" customWidth="1"/>
    <col min="15876" max="15876" width="14.75" style="69" customWidth="1"/>
    <col min="15877" max="15877" width="16" style="69" customWidth="1"/>
    <col min="15878" max="15878" width="17.25" style="69" customWidth="1"/>
    <col min="15879" max="15879" width="15.5" style="69" customWidth="1"/>
    <col min="15880" max="15880" width="6.625" style="69" customWidth="1"/>
    <col min="15881" max="15881" width="4.625" style="69" customWidth="1"/>
    <col min="15882" max="15882" width="12.25" style="69" bestFit="1" customWidth="1"/>
    <col min="15883" max="16128" width="9" style="69"/>
    <col min="16129" max="16129" width="16.875" style="69" customWidth="1"/>
    <col min="16130" max="16130" width="6.5" style="69" customWidth="1"/>
    <col min="16131" max="16131" width="3.375" style="69" customWidth="1"/>
    <col min="16132" max="16132" width="14.75" style="69" customWidth="1"/>
    <col min="16133" max="16133" width="16" style="69" customWidth="1"/>
    <col min="16134" max="16134" width="17.25" style="69" customWidth="1"/>
    <col min="16135" max="16135" width="15.5" style="69" customWidth="1"/>
    <col min="16136" max="16136" width="6.625" style="69" customWidth="1"/>
    <col min="16137" max="16137" width="4.625" style="69" customWidth="1"/>
    <col min="16138" max="16138" width="12.25" style="69" bestFit="1" customWidth="1"/>
    <col min="16139" max="16384" width="9" style="69"/>
  </cols>
  <sheetData>
    <row r="1" spans="1:9" ht="25.15" customHeight="1" x14ac:dyDescent="0.25">
      <c r="A1" s="40" t="s">
        <v>96</v>
      </c>
    </row>
    <row r="2" spans="1:9" s="62" customFormat="1" ht="25.15" customHeight="1" x14ac:dyDescent="0.25">
      <c r="A2" s="205" t="s">
        <v>18</v>
      </c>
      <c r="B2" s="205"/>
      <c r="C2" s="205"/>
      <c r="D2" s="205"/>
      <c r="E2" s="205"/>
      <c r="F2" s="205"/>
      <c r="G2" s="205"/>
      <c r="H2" s="205"/>
      <c r="I2" s="205"/>
    </row>
    <row r="3" spans="1:9" s="62" customFormat="1" ht="25.15" customHeight="1" x14ac:dyDescent="0.25">
      <c r="A3" s="205" t="s">
        <v>97</v>
      </c>
      <c r="B3" s="205"/>
      <c r="C3" s="205"/>
      <c r="D3" s="205"/>
      <c r="E3" s="205"/>
      <c r="F3" s="205"/>
      <c r="G3" s="205"/>
      <c r="H3" s="205"/>
      <c r="I3" s="205"/>
    </row>
    <row r="4" spans="1:9" s="62" customFormat="1" ht="25.15" customHeight="1" x14ac:dyDescent="0.25">
      <c r="A4" s="151" t="s">
        <v>98</v>
      </c>
      <c r="B4" s="163"/>
      <c r="C4" s="77"/>
      <c r="D4" s="77"/>
      <c r="E4" s="206" t="s">
        <v>99</v>
      </c>
      <c r="F4" s="206"/>
      <c r="G4" s="289" t="s">
        <v>100</v>
      </c>
      <c r="H4" s="289"/>
      <c r="I4" s="289"/>
    </row>
    <row r="5" spans="1:9" s="62" customFormat="1" ht="25.15" customHeight="1" x14ac:dyDescent="0.25">
      <c r="A5" s="9"/>
      <c r="B5" s="164"/>
      <c r="C5" s="63"/>
      <c r="D5" s="64"/>
      <c r="E5" s="155"/>
      <c r="F5" s="65"/>
      <c r="G5" s="290" t="s">
        <v>101</v>
      </c>
      <c r="H5" s="290"/>
      <c r="I5" s="290"/>
    </row>
    <row r="6" spans="1:9" s="62" customFormat="1" ht="25.15" customHeight="1" x14ac:dyDescent="0.25">
      <c r="A6" s="11"/>
      <c r="B6" s="210" t="s">
        <v>102</v>
      </c>
      <c r="C6" s="291"/>
      <c r="D6" s="292"/>
      <c r="E6" s="10"/>
      <c r="F6" s="11"/>
      <c r="G6" s="207" t="s">
        <v>103</v>
      </c>
      <c r="H6" s="293"/>
      <c r="I6" s="152" t="s">
        <v>52</v>
      </c>
    </row>
    <row r="7" spans="1:9" s="62" customFormat="1" ht="25.15" customHeight="1" x14ac:dyDescent="0.25">
      <c r="A7" s="66" t="s">
        <v>104</v>
      </c>
      <c r="B7" s="294"/>
      <c r="C7" s="295"/>
      <c r="D7" s="296"/>
      <c r="E7" s="23" t="s">
        <v>105</v>
      </c>
      <c r="F7" s="66" t="s">
        <v>106</v>
      </c>
      <c r="G7" s="208" t="s">
        <v>107</v>
      </c>
      <c r="H7" s="297"/>
      <c r="I7" s="58"/>
    </row>
    <row r="8" spans="1:9" s="62" customFormat="1" ht="25.15" customHeight="1" x14ac:dyDescent="0.25">
      <c r="A8" s="66" t="s">
        <v>108</v>
      </c>
      <c r="B8" s="298"/>
      <c r="C8" s="299"/>
      <c r="D8" s="300"/>
      <c r="E8" s="23" t="s">
        <v>109</v>
      </c>
      <c r="F8" s="66" t="s">
        <v>110</v>
      </c>
      <c r="G8" s="209" t="s">
        <v>111</v>
      </c>
      <c r="H8" s="301"/>
      <c r="I8" s="58"/>
    </row>
    <row r="9" spans="1:9" s="62" customFormat="1" ht="25.15" customHeight="1" x14ac:dyDescent="0.25">
      <c r="A9" s="12"/>
      <c r="B9" s="165" t="s">
        <v>112</v>
      </c>
      <c r="C9" s="204" t="s">
        <v>113</v>
      </c>
      <c r="D9" s="302"/>
      <c r="E9" s="57"/>
      <c r="F9" s="12"/>
      <c r="G9" s="6" t="s">
        <v>114</v>
      </c>
      <c r="H9" s="303" t="s">
        <v>115</v>
      </c>
      <c r="I9" s="67"/>
    </row>
    <row r="10" spans="1:9" ht="25.15" customHeight="1" x14ac:dyDescent="0.25">
      <c r="A10" s="166">
        <f>SUM(A11:A13)</f>
        <v>562670995</v>
      </c>
      <c r="B10" s="68">
        <v>4110</v>
      </c>
      <c r="C10" s="167" t="s">
        <v>116</v>
      </c>
      <c r="D10" s="168"/>
      <c r="E10" s="169">
        <f>SUM(E11:E13)</f>
        <v>559085000</v>
      </c>
      <c r="F10" s="166">
        <f>SUM(F11:F13)</f>
        <v>554990000</v>
      </c>
      <c r="G10" s="170">
        <f>E10-F10</f>
        <v>4095000</v>
      </c>
      <c r="H10" s="304">
        <f>G10/F10</f>
        <v>7.3785113245283702E-3</v>
      </c>
      <c r="I10" s="58" t="s">
        <v>117</v>
      </c>
    </row>
    <row r="11" spans="1:9" ht="25.15" customHeight="1" x14ac:dyDescent="0.25">
      <c r="A11" s="171">
        <v>415496808</v>
      </c>
      <c r="B11" s="70">
        <v>4111</v>
      </c>
      <c r="C11" s="172"/>
      <c r="D11" s="173" t="s">
        <v>118</v>
      </c>
      <c r="E11" s="174">
        <f>ROUND('[1]16.學雜費收入(p35~43)'!H185,-3)</f>
        <v>414231000</v>
      </c>
      <c r="F11" s="305">
        <v>411240000</v>
      </c>
      <c r="G11" s="175">
        <f t="shared" ref="G11:G26" si="0">E11-F11</f>
        <v>2991000</v>
      </c>
      <c r="H11" s="306">
        <f t="shared" ref="H11:H27" si="1">G11/F11</f>
        <v>7.2731251823752556E-3</v>
      </c>
      <c r="I11" s="176" t="s">
        <v>119</v>
      </c>
    </row>
    <row r="12" spans="1:9" ht="25.15" customHeight="1" x14ac:dyDescent="0.25">
      <c r="A12" s="171">
        <v>137634569</v>
      </c>
      <c r="B12" s="70">
        <v>4112</v>
      </c>
      <c r="C12" s="172"/>
      <c r="D12" s="173" t="s">
        <v>13</v>
      </c>
      <c r="E12" s="174">
        <f>ROUND('[1]16.學雜費收入(p35~43)'!J185,-3)-E13</f>
        <v>134154000</v>
      </c>
      <c r="F12" s="305">
        <v>133750000</v>
      </c>
      <c r="G12" s="177">
        <f t="shared" si="0"/>
        <v>404000</v>
      </c>
      <c r="H12" s="306">
        <f t="shared" si="1"/>
        <v>3.0205607476635516E-3</v>
      </c>
      <c r="I12" s="176" t="s">
        <v>120</v>
      </c>
    </row>
    <row r="13" spans="1:9" ht="25.15" customHeight="1" x14ac:dyDescent="0.25">
      <c r="A13" s="171">
        <v>9539618</v>
      </c>
      <c r="B13" s="70">
        <v>4113</v>
      </c>
      <c r="C13" s="172"/>
      <c r="D13" s="173" t="s">
        <v>121</v>
      </c>
      <c r="E13" s="174">
        <f>'[1]16.學雜費收入(p35~43)'!J183+'[1]16.學雜費收入(p35~43)'!J184</f>
        <v>10700000</v>
      </c>
      <c r="F13" s="305">
        <v>10000000</v>
      </c>
      <c r="G13" s="177">
        <f t="shared" si="0"/>
        <v>700000</v>
      </c>
      <c r="H13" s="306">
        <f t="shared" si="1"/>
        <v>7.0000000000000007E-2</v>
      </c>
      <c r="I13" s="58" t="s">
        <v>120</v>
      </c>
    </row>
    <row r="14" spans="1:9" ht="25.15" customHeight="1" x14ac:dyDescent="0.25">
      <c r="A14" s="178">
        <v>7178422</v>
      </c>
      <c r="B14" s="71">
        <v>4120</v>
      </c>
      <c r="C14" s="167" t="s">
        <v>122</v>
      </c>
      <c r="D14" s="168"/>
      <c r="E14" s="179">
        <f>'[1]17.推廣收入(p44)'!B18</f>
        <v>6775000</v>
      </c>
      <c r="F14" s="42">
        <v>6700000</v>
      </c>
      <c r="G14" s="170">
        <f t="shared" si="0"/>
        <v>75000</v>
      </c>
      <c r="H14" s="304">
        <f t="shared" si="1"/>
        <v>1.1194029850746268E-2</v>
      </c>
      <c r="I14" s="176"/>
    </row>
    <row r="15" spans="1:9" ht="25.15" customHeight="1" x14ac:dyDescent="0.25">
      <c r="A15" s="178">
        <v>24041083</v>
      </c>
      <c r="B15" s="71">
        <v>4130</v>
      </c>
      <c r="C15" s="167" t="s">
        <v>123</v>
      </c>
      <c r="D15" s="168"/>
      <c r="E15" s="179">
        <f>'[1]18.產學收入(p45)'!B22</f>
        <v>30000000</v>
      </c>
      <c r="F15" s="42">
        <v>29900000</v>
      </c>
      <c r="G15" s="170">
        <f t="shared" si="0"/>
        <v>100000</v>
      </c>
      <c r="H15" s="304">
        <f t="shared" si="1"/>
        <v>3.3444816053511705E-3</v>
      </c>
      <c r="I15" s="58"/>
    </row>
    <row r="16" spans="1:9" ht="25.15" customHeight="1" x14ac:dyDescent="0.25">
      <c r="A16" s="178">
        <f>SUM(A17:A18)</f>
        <v>116270070</v>
      </c>
      <c r="B16" s="71">
        <v>4150</v>
      </c>
      <c r="C16" s="167" t="s">
        <v>124</v>
      </c>
      <c r="D16" s="168"/>
      <c r="E16" s="180">
        <f>SUM(E17:E18)</f>
        <v>132761000</v>
      </c>
      <c r="F16" s="307">
        <f>SUM(F17:F18)</f>
        <v>110500000</v>
      </c>
      <c r="G16" s="170">
        <f t="shared" si="0"/>
        <v>22261000</v>
      </c>
      <c r="H16" s="304">
        <f t="shared" si="1"/>
        <v>0.20145701357466064</v>
      </c>
      <c r="I16" s="58"/>
    </row>
    <row r="17" spans="1:10" ht="25.15" customHeight="1" x14ac:dyDescent="0.25">
      <c r="A17" s="171">
        <v>110343202</v>
      </c>
      <c r="B17" s="70">
        <v>4151</v>
      </c>
      <c r="C17" s="172"/>
      <c r="D17" s="173" t="s">
        <v>125</v>
      </c>
      <c r="E17" s="181">
        <f>'[1]19.補助收入(p46-47)'!B45-'[1]19.補助收入(p46-47)'!B44</f>
        <v>131761000</v>
      </c>
      <c r="F17" s="305">
        <v>109000000</v>
      </c>
      <c r="G17" s="175">
        <f t="shared" si="0"/>
        <v>22761000</v>
      </c>
      <c r="H17" s="306">
        <f t="shared" si="1"/>
        <v>0.2088165137614679</v>
      </c>
      <c r="I17" s="176" t="s">
        <v>126</v>
      </c>
    </row>
    <row r="18" spans="1:10" ht="25.15" customHeight="1" x14ac:dyDescent="0.25">
      <c r="A18" s="171">
        <v>5926868</v>
      </c>
      <c r="B18" s="70">
        <v>4152</v>
      </c>
      <c r="C18" s="172"/>
      <c r="D18" s="173" t="s">
        <v>127</v>
      </c>
      <c r="E18" s="174">
        <f>'[1]19.補助收入(p46-47)'!B44</f>
        <v>1000000</v>
      </c>
      <c r="F18" s="305">
        <v>1500000</v>
      </c>
      <c r="G18" s="182">
        <f t="shared" si="0"/>
        <v>-500000</v>
      </c>
      <c r="H18" s="306">
        <f t="shared" si="1"/>
        <v>-0.33333333333333331</v>
      </c>
      <c r="I18" s="58"/>
    </row>
    <row r="19" spans="1:10" ht="25.15" customHeight="1" x14ac:dyDescent="0.25">
      <c r="A19" s="178">
        <f>SUM(A20:A21)</f>
        <v>5345536</v>
      </c>
      <c r="B19" s="71">
        <v>4170</v>
      </c>
      <c r="C19" s="183" t="s">
        <v>128</v>
      </c>
      <c r="D19" s="184"/>
      <c r="E19" s="179">
        <f>SUM(E20:E21)</f>
        <v>5098000</v>
      </c>
      <c r="F19" s="307">
        <f>F20+F21</f>
        <v>5005000</v>
      </c>
      <c r="G19" s="170">
        <f t="shared" si="0"/>
        <v>93000</v>
      </c>
      <c r="H19" s="304">
        <f t="shared" si="1"/>
        <v>1.8581418581418582E-2</v>
      </c>
      <c r="I19" s="58" t="s">
        <v>119</v>
      </c>
    </row>
    <row r="20" spans="1:10" ht="25.15" customHeight="1" x14ac:dyDescent="0.25">
      <c r="A20" s="171">
        <v>5337741</v>
      </c>
      <c r="B20" s="70">
        <v>4171</v>
      </c>
      <c r="C20" s="172"/>
      <c r="D20" s="173" t="s">
        <v>129</v>
      </c>
      <c r="E20" s="174">
        <f>'[1]20.財務收入P48)'!B7</f>
        <v>5093000</v>
      </c>
      <c r="F20" s="305">
        <v>5000000</v>
      </c>
      <c r="G20" s="175">
        <f t="shared" si="0"/>
        <v>93000</v>
      </c>
      <c r="H20" s="306">
        <f t="shared" si="1"/>
        <v>1.8599999999999998E-2</v>
      </c>
      <c r="I20" s="176"/>
    </row>
    <row r="21" spans="1:10" ht="25.15" customHeight="1" x14ac:dyDescent="0.25">
      <c r="A21" s="171">
        <v>7795</v>
      </c>
      <c r="B21" s="70">
        <v>4173</v>
      </c>
      <c r="C21" s="172"/>
      <c r="D21" s="173" t="s">
        <v>130</v>
      </c>
      <c r="E21" s="185">
        <f>'[1]20.財務收入P48)'!B9</f>
        <v>5000</v>
      </c>
      <c r="F21" s="273">
        <v>5000</v>
      </c>
      <c r="G21" s="177">
        <f t="shared" si="0"/>
        <v>0</v>
      </c>
      <c r="H21" s="306">
        <f>G21/F21</f>
        <v>0</v>
      </c>
      <c r="I21" s="176"/>
    </row>
    <row r="22" spans="1:10" ht="25.15" customHeight="1" x14ac:dyDescent="0.25">
      <c r="A22" s="186">
        <f>SUM(A23:A26)</f>
        <v>29592931</v>
      </c>
      <c r="B22" s="71">
        <v>4190</v>
      </c>
      <c r="C22" s="167" t="s">
        <v>131</v>
      </c>
      <c r="D22" s="168"/>
      <c r="E22" s="179">
        <f>SUM(E24:E26)</f>
        <v>25796000</v>
      </c>
      <c r="F22" s="186">
        <f>SUM(F24:F26)</f>
        <v>25600000</v>
      </c>
      <c r="G22" s="170">
        <f t="shared" si="0"/>
        <v>196000</v>
      </c>
      <c r="H22" s="304">
        <f t="shared" si="1"/>
        <v>7.6562499999999999E-3</v>
      </c>
      <c r="I22" s="176"/>
    </row>
    <row r="23" spans="1:10" ht="25.15" customHeight="1" x14ac:dyDescent="0.25">
      <c r="A23" s="275">
        <v>531911</v>
      </c>
      <c r="B23" s="70">
        <v>4191</v>
      </c>
      <c r="C23" s="167"/>
      <c r="D23" s="173" t="s">
        <v>132</v>
      </c>
      <c r="E23" s="308">
        <v>0</v>
      </c>
      <c r="F23" s="275">
        <v>230000</v>
      </c>
      <c r="G23" s="177">
        <f>E23-F23</f>
        <v>-230000</v>
      </c>
      <c r="H23" s="306">
        <f t="shared" si="1"/>
        <v>-1</v>
      </c>
      <c r="I23" s="176"/>
    </row>
    <row r="24" spans="1:10" ht="25.15" customHeight="1" x14ac:dyDescent="0.25">
      <c r="A24" s="171">
        <v>1759935</v>
      </c>
      <c r="B24" s="70">
        <v>4192</v>
      </c>
      <c r="C24" s="172"/>
      <c r="D24" s="173" t="s">
        <v>133</v>
      </c>
      <c r="E24" s="174">
        <f>'[1]21.其他收入P49)'!B7</f>
        <v>1402000</v>
      </c>
      <c r="F24" s="305">
        <v>1400000</v>
      </c>
      <c r="G24" s="177">
        <f t="shared" si="0"/>
        <v>2000</v>
      </c>
      <c r="H24" s="306">
        <f t="shared" si="1"/>
        <v>1.4285714285714286E-3</v>
      </c>
      <c r="I24" s="58"/>
    </row>
    <row r="25" spans="1:10" ht="25.15" customHeight="1" x14ac:dyDescent="0.25">
      <c r="A25" s="171">
        <v>20383816</v>
      </c>
      <c r="B25" s="70">
        <v>4193</v>
      </c>
      <c r="C25" s="172"/>
      <c r="D25" s="173" t="s">
        <v>134</v>
      </c>
      <c r="E25" s="174">
        <f>'[1]21.其他收入P49)'!B24</f>
        <v>19800000</v>
      </c>
      <c r="F25" s="305">
        <v>19700000</v>
      </c>
      <c r="G25" s="177">
        <f t="shared" si="0"/>
        <v>100000</v>
      </c>
      <c r="H25" s="306">
        <f t="shared" si="1"/>
        <v>5.076142131979695E-3</v>
      </c>
      <c r="I25" s="58" t="s">
        <v>135</v>
      </c>
    </row>
    <row r="26" spans="1:10" ht="25.15" customHeight="1" x14ac:dyDescent="0.25">
      <c r="A26" s="171">
        <v>6917269</v>
      </c>
      <c r="B26" s="70">
        <v>4199</v>
      </c>
      <c r="C26" s="172"/>
      <c r="D26" s="173" t="s">
        <v>136</v>
      </c>
      <c r="E26" s="187">
        <f>'[1]21.其他收入P49)'!B27</f>
        <v>4594000</v>
      </c>
      <c r="F26" s="305">
        <v>4500000</v>
      </c>
      <c r="G26" s="177">
        <f t="shared" si="0"/>
        <v>94000</v>
      </c>
      <c r="H26" s="306">
        <f t="shared" si="1"/>
        <v>2.0888888888888887E-2</v>
      </c>
      <c r="I26" s="58" t="s">
        <v>135</v>
      </c>
    </row>
    <row r="27" spans="1:10" ht="25.15" customHeight="1" x14ac:dyDescent="0.25">
      <c r="A27" s="188">
        <f>A10+A14+A15+A16+A19+A22</f>
        <v>745099037</v>
      </c>
      <c r="B27" s="72"/>
      <c r="C27" s="189"/>
      <c r="D27" s="190" t="s">
        <v>137</v>
      </c>
      <c r="E27" s="191">
        <f>E10+E14+E15+E16+E19+E22</f>
        <v>759515000</v>
      </c>
      <c r="F27" s="188">
        <f>F10+F14+F15+F16+F19+F22</f>
        <v>732695000</v>
      </c>
      <c r="G27" s="192">
        <f>G10+G14+G15+G16+G19+G22</f>
        <v>26820000</v>
      </c>
      <c r="H27" s="309">
        <f t="shared" si="1"/>
        <v>3.6604589904394053E-2</v>
      </c>
      <c r="I27" s="193"/>
      <c r="J27" s="73"/>
    </row>
    <row r="28" spans="1:10" s="74" customFormat="1" ht="25.15" customHeight="1" x14ac:dyDescent="0.25">
      <c r="A28" s="2" t="s">
        <v>138</v>
      </c>
      <c r="B28" s="194"/>
      <c r="D28" s="75"/>
      <c r="F28" s="154"/>
      <c r="H28" s="310"/>
      <c r="I28" s="195"/>
    </row>
    <row r="29" spans="1:10" s="2" customFormat="1" ht="25.15" customHeight="1" x14ac:dyDescent="0.25">
      <c r="A29" s="2" t="s">
        <v>139</v>
      </c>
      <c r="B29" s="194"/>
      <c r="C29" s="74"/>
      <c r="D29" s="75"/>
      <c r="E29" s="74"/>
      <c r="F29" s="154"/>
      <c r="H29" s="311"/>
      <c r="I29" s="150"/>
    </row>
    <row r="30" spans="1:10" s="40" customFormat="1" ht="25.15" customHeight="1" x14ac:dyDescent="0.25">
      <c r="A30" s="40" t="s">
        <v>140</v>
      </c>
      <c r="B30" s="312"/>
      <c r="C30" s="154"/>
      <c r="D30" s="154"/>
      <c r="E30" s="154"/>
      <c r="F30" s="154"/>
      <c r="H30" s="313"/>
      <c r="I30" s="151"/>
    </row>
    <row r="31" spans="1:10" s="154" customFormat="1" ht="25.15" customHeight="1" x14ac:dyDescent="0.25">
      <c r="A31" s="40"/>
      <c r="B31" s="312"/>
      <c r="D31" s="314"/>
      <c r="H31" s="315"/>
      <c r="I31" s="153"/>
    </row>
  </sheetData>
  <mergeCells count="10">
    <mergeCell ref="C9:D9"/>
    <mergeCell ref="A2:I2"/>
    <mergeCell ref="G6:H6"/>
    <mergeCell ref="G7:H7"/>
    <mergeCell ref="A3:I3"/>
    <mergeCell ref="E4:F4"/>
    <mergeCell ref="G4:I4"/>
    <mergeCell ref="G5:I5"/>
    <mergeCell ref="B6:D8"/>
    <mergeCell ref="G8:H8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40" workbookViewId="0">
      <selection activeCell="O12" sqref="O12"/>
    </sheetView>
  </sheetViews>
  <sheetFormatPr defaultRowHeight="27" customHeight="1" x14ac:dyDescent="0.25"/>
  <cols>
    <col min="1" max="1" width="17.125" style="77" customWidth="1"/>
    <col min="2" max="2" width="5.75" style="148" customWidth="1"/>
    <col min="3" max="3" width="3.5" style="77" customWidth="1"/>
    <col min="4" max="4" width="10.125" style="148" customWidth="1"/>
    <col min="5" max="5" width="15.875" style="77" customWidth="1"/>
    <col min="6" max="6" width="17.25" style="74" customWidth="1"/>
    <col min="7" max="7" width="16.125" style="149" customWidth="1"/>
    <col min="8" max="8" width="5" style="316" customWidth="1"/>
    <col min="9" max="9" width="6" style="162" customWidth="1"/>
    <col min="10" max="10" width="13" style="86" bestFit="1" customWidth="1"/>
    <col min="11" max="256" width="9" style="86"/>
    <col min="257" max="257" width="17.125" style="86" customWidth="1"/>
    <col min="258" max="258" width="5.75" style="86" customWidth="1"/>
    <col min="259" max="259" width="3.5" style="86" customWidth="1"/>
    <col min="260" max="260" width="10.125" style="86" customWidth="1"/>
    <col min="261" max="261" width="15.875" style="86" customWidth="1"/>
    <col min="262" max="262" width="17.25" style="86" customWidth="1"/>
    <col min="263" max="263" width="16.125" style="86" customWidth="1"/>
    <col min="264" max="264" width="5" style="86" customWidth="1"/>
    <col min="265" max="265" width="6" style="86" customWidth="1"/>
    <col min="266" max="266" width="13" style="86" bestFit="1" customWidth="1"/>
    <col min="267" max="512" width="9" style="86"/>
    <col min="513" max="513" width="17.125" style="86" customWidth="1"/>
    <col min="514" max="514" width="5.75" style="86" customWidth="1"/>
    <col min="515" max="515" width="3.5" style="86" customWidth="1"/>
    <col min="516" max="516" width="10.125" style="86" customWidth="1"/>
    <col min="517" max="517" width="15.875" style="86" customWidth="1"/>
    <col min="518" max="518" width="17.25" style="86" customWidth="1"/>
    <col min="519" max="519" width="16.125" style="86" customWidth="1"/>
    <col min="520" max="520" width="5" style="86" customWidth="1"/>
    <col min="521" max="521" width="6" style="86" customWidth="1"/>
    <col min="522" max="522" width="13" style="86" bestFit="1" customWidth="1"/>
    <col min="523" max="768" width="9" style="86"/>
    <col min="769" max="769" width="17.125" style="86" customWidth="1"/>
    <col min="770" max="770" width="5.75" style="86" customWidth="1"/>
    <col min="771" max="771" width="3.5" style="86" customWidth="1"/>
    <col min="772" max="772" width="10.125" style="86" customWidth="1"/>
    <col min="773" max="773" width="15.875" style="86" customWidth="1"/>
    <col min="774" max="774" width="17.25" style="86" customWidth="1"/>
    <col min="775" max="775" width="16.125" style="86" customWidth="1"/>
    <col min="776" max="776" width="5" style="86" customWidth="1"/>
    <col min="777" max="777" width="6" style="86" customWidth="1"/>
    <col min="778" max="778" width="13" style="86" bestFit="1" customWidth="1"/>
    <col min="779" max="1024" width="9" style="86"/>
    <col min="1025" max="1025" width="17.125" style="86" customWidth="1"/>
    <col min="1026" max="1026" width="5.75" style="86" customWidth="1"/>
    <col min="1027" max="1027" width="3.5" style="86" customWidth="1"/>
    <col min="1028" max="1028" width="10.125" style="86" customWidth="1"/>
    <col min="1029" max="1029" width="15.875" style="86" customWidth="1"/>
    <col min="1030" max="1030" width="17.25" style="86" customWidth="1"/>
    <col min="1031" max="1031" width="16.125" style="86" customWidth="1"/>
    <col min="1032" max="1032" width="5" style="86" customWidth="1"/>
    <col min="1033" max="1033" width="6" style="86" customWidth="1"/>
    <col min="1034" max="1034" width="13" style="86" bestFit="1" customWidth="1"/>
    <col min="1035" max="1280" width="9" style="86"/>
    <col min="1281" max="1281" width="17.125" style="86" customWidth="1"/>
    <col min="1282" max="1282" width="5.75" style="86" customWidth="1"/>
    <col min="1283" max="1283" width="3.5" style="86" customWidth="1"/>
    <col min="1284" max="1284" width="10.125" style="86" customWidth="1"/>
    <col min="1285" max="1285" width="15.875" style="86" customWidth="1"/>
    <col min="1286" max="1286" width="17.25" style="86" customWidth="1"/>
    <col min="1287" max="1287" width="16.125" style="86" customWidth="1"/>
    <col min="1288" max="1288" width="5" style="86" customWidth="1"/>
    <col min="1289" max="1289" width="6" style="86" customWidth="1"/>
    <col min="1290" max="1290" width="13" style="86" bestFit="1" customWidth="1"/>
    <col min="1291" max="1536" width="9" style="86"/>
    <col min="1537" max="1537" width="17.125" style="86" customWidth="1"/>
    <col min="1538" max="1538" width="5.75" style="86" customWidth="1"/>
    <col min="1539" max="1539" width="3.5" style="86" customWidth="1"/>
    <col min="1540" max="1540" width="10.125" style="86" customWidth="1"/>
    <col min="1541" max="1541" width="15.875" style="86" customWidth="1"/>
    <col min="1542" max="1542" width="17.25" style="86" customWidth="1"/>
    <col min="1543" max="1543" width="16.125" style="86" customWidth="1"/>
    <col min="1544" max="1544" width="5" style="86" customWidth="1"/>
    <col min="1545" max="1545" width="6" style="86" customWidth="1"/>
    <col min="1546" max="1546" width="13" style="86" bestFit="1" customWidth="1"/>
    <col min="1547" max="1792" width="9" style="86"/>
    <col min="1793" max="1793" width="17.125" style="86" customWidth="1"/>
    <col min="1794" max="1794" width="5.75" style="86" customWidth="1"/>
    <col min="1795" max="1795" width="3.5" style="86" customWidth="1"/>
    <col min="1796" max="1796" width="10.125" style="86" customWidth="1"/>
    <col min="1797" max="1797" width="15.875" style="86" customWidth="1"/>
    <col min="1798" max="1798" width="17.25" style="86" customWidth="1"/>
    <col min="1799" max="1799" width="16.125" style="86" customWidth="1"/>
    <col min="1800" max="1800" width="5" style="86" customWidth="1"/>
    <col min="1801" max="1801" width="6" style="86" customWidth="1"/>
    <col min="1802" max="1802" width="13" style="86" bestFit="1" customWidth="1"/>
    <col min="1803" max="2048" width="9" style="86"/>
    <col min="2049" max="2049" width="17.125" style="86" customWidth="1"/>
    <col min="2050" max="2050" width="5.75" style="86" customWidth="1"/>
    <col min="2051" max="2051" width="3.5" style="86" customWidth="1"/>
    <col min="2052" max="2052" width="10.125" style="86" customWidth="1"/>
    <col min="2053" max="2053" width="15.875" style="86" customWidth="1"/>
    <col min="2054" max="2054" width="17.25" style="86" customWidth="1"/>
    <col min="2055" max="2055" width="16.125" style="86" customWidth="1"/>
    <col min="2056" max="2056" width="5" style="86" customWidth="1"/>
    <col min="2057" max="2057" width="6" style="86" customWidth="1"/>
    <col min="2058" max="2058" width="13" style="86" bestFit="1" customWidth="1"/>
    <col min="2059" max="2304" width="9" style="86"/>
    <col min="2305" max="2305" width="17.125" style="86" customWidth="1"/>
    <col min="2306" max="2306" width="5.75" style="86" customWidth="1"/>
    <col min="2307" max="2307" width="3.5" style="86" customWidth="1"/>
    <col min="2308" max="2308" width="10.125" style="86" customWidth="1"/>
    <col min="2309" max="2309" width="15.875" style="86" customWidth="1"/>
    <col min="2310" max="2310" width="17.25" style="86" customWidth="1"/>
    <col min="2311" max="2311" width="16.125" style="86" customWidth="1"/>
    <col min="2312" max="2312" width="5" style="86" customWidth="1"/>
    <col min="2313" max="2313" width="6" style="86" customWidth="1"/>
    <col min="2314" max="2314" width="13" style="86" bestFit="1" customWidth="1"/>
    <col min="2315" max="2560" width="9" style="86"/>
    <col min="2561" max="2561" width="17.125" style="86" customWidth="1"/>
    <col min="2562" max="2562" width="5.75" style="86" customWidth="1"/>
    <col min="2563" max="2563" width="3.5" style="86" customWidth="1"/>
    <col min="2564" max="2564" width="10.125" style="86" customWidth="1"/>
    <col min="2565" max="2565" width="15.875" style="86" customWidth="1"/>
    <col min="2566" max="2566" width="17.25" style="86" customWidth="1"/>
    <col min="2567" max="2567" width="16.125" style="86" customWidth="1"/>
    <col min="2568" max="2568" width="5" style="86" customWidth="1"/>
    <col min="2569" max="2569" width="6" style="86" customWidth="1"/>
    <col min="2570" max="2570" width="13" style="86" bestFit="1" customWidth="1"/>
    <col min="2571" max="2816" width="9" style="86"/>
    <col min="2817" max="2817" width="17.125" style="86" customWidth="1"/>
    <col min="2818" max="2818" width="5.75" style="86" customWidth="1"/>
    <col min="2819" max="2819" width="3.5" style="86" customWidth="1"/>
    <col min="2820" max="2820" width="10.125" style="86" customWidth="1"/>
    <col min="2821" max="2821" width="15.875" style="86" customWidth="1"/>
    <col min="2822" max="2822" width="17.25" style="86" customWidth="1"/>
    <col min="2823" max="2823" width="16.125" style="86" customWidth="1"/>
    <col min="2824" max="2824" width="5" style="86" customWidth="1"/>
    <col min="2825" max="2825" width="6" style="86" customWidth="1"/>
    <col min="2826" max="2826" width="13" style="86" bestFit="1" customWidth="1"/>
    <col min="2827" max="3072" width="9" style="86"/>
    <col min="3073" max="3073" width="17.125" style="86" customWidth="1"/>
    <col min="3074" max="3074" width="5.75" style="86" customWidth="1"/>
    <col min="3075" max="3075" width="3.5" style="86" customWidth="1"/>
    <col min="3076" max="3076" width="10.125" style="86" customWidth="1"/>
    <col min="3077" max="3077" width="15.875" style="86" customWidth="1"/>
    <col min="3078" max="3078" width="17.25" style="86" customWidth="1"/>
    <col min="3079" max="3079" width="16.125" style="86" customWidth="1"/>
    <col min="3080" max="3080" width="5" style="86" customWidth="1"/>
    <col min="3081" max="3081" width="6" style="86" customWidth="1"/>
    <col min="3082" max="3082" width="13" style="86" bestFit="1" customWidth="1"/>
    <col min="3083" max="3328" width="9" style="86"/>
    <col min="3329" max="3329" width="17.125" style="86" customWidth="1"/>
    <col min="3330" max="3330" width="5.75" style="86" customWidth="1"/>
    <col min="3331" max="3331" width="3.5" style="86" customWidth="1"/>
    <col min="3332" max="3332" width="10.125" style="86" customWidth="1"/>
    <col min="3333" max="3333" width="15.875" style="86" customWidth="1"/>
    <col min="3334" max="3334" width="17.25" style="86" customWidth="1"/>
    <col min="3335" max="3335" width="16.125" style="86" customWidth="1"/>
    <col min="3336" max="3336" width="5" style="86" customWidth="1"/>
    <col min="3337" max="3337" width="6" style="86" customWidth="1"/>
    <col min="3338" max="3338" width="13" style="86" bestFit="1" customWidth="1"/>
    <col min="3339" max="3584" width="9" style="86"/>
    <col min="3585" max="3585" width="17.125" style="86" customWidth="1"/>
    <col min="3586" max="3586" width="5.75" style="86" customWidth="1"/>
    <col min="3587" max="3587" width="3.5" style="86" customWidth="1"/>
    <col min="3588" max="3588" width="10.125" style="86" customWidth="1"/>
    <col min="3589" max="3589" width="15.875" style="86" customWidth="1"/>
    <col min="3590" max="3590" width="17.25" style="86" customWidth="1"/>
    <col min="3591" max="3591" width="16.125" style="86" customWidth="1"/>
    <col min="3592" max="3592" width="5" style="86" customWidth="1"/>
    <col min="3593" max="3593" width="6" style="86" customWidth="1"/>
    <col min="3594" max="3594" width="13" style="86" bestFit="1" customWidth="1"/>
    <col min="3595" max="3840" width="9" style="86"/>
    <col min="3841" max="3841" width="17.125" style="86" customWidth="1"/>
    <col min="3842" max="3842" width="5.75" style="86" customWidth="1"/>
    <col min="3843" max="3843" width="3.5" style="86" customWidth="1"/>
    <col min="3844" max="3844" width="10.125" style="86" customWidth="1"/>
    <col min="3845" max="3845" width="15.875" style="86" customWidth="1"/>
    <col min="3846" max="3846" width="17.25" style="86" customWidth="1"/>
    <col min="3847" max="3847" width="16.125" style="86" customWidth="1"/>
    <col min="3848" max="3848" width="5" style="86" customWidth="1"/>
    <col min="3849" max="3849" width="6" style="86" customWidth="1"/>
    <col min="3850" max="3850" width="13" style="86" bestFit="1" customWidth="1"/>
    <col min="3851" max="4096" width="9" style="86"/>
    <col min="4097" max="4097" width="17.125" style="86" customWidth="1"/>
    <col min="4098" max="4098" width="5.75" style="86" customWidth="1"/>
    <col min="4099" max="4099" width="3.5" style="86" customWidth="1"/>
    <col min="4100" max="4100" width="10.125" style="86" customWidth="1"/>
    <col min="4101" max="4101" width="15.875" style="86" customWidth="1"/>
    <col min="4102" max="4102" width="17.25" style="86" customWidth="1"/>
    <col min="4103" max="4103" width="16.125" style="86" customWidth="1"/>
    <col min="4104" max="4104" width="5" style="86" customWidth="1"/>
    <col min="4105" max="4105" width="6" style="86" customWidth="1"/>
    <col min="4106" max="4106" width="13" style="86" bestFit="1" customWidth="1"/>
    <col min="4107" max="4352" width="9" style="86"/>
    <col min="4353" max="4353" width="17.125" style="86" customWidth="1"/>
    <col min="4354" max="4354" width="5.75" style="86" customWidth="1"/>
    <col min="4355" max="4355" width="3.5" style="86" customWidth="1"/>
    <col min="4356" max="4356" width="10.125" style="86" customWidth="1"/>
    <col min="4357" max="4357" width="15.875" style="86" customWidth="1"/>
    <col min="4358" max="4358" width="17.25" style="86" customWidth="1"/>
    <col min="4359" max="4359" width="16.125" style="86" customWidth="1"/>
    <col min="4360" max="4360" width="5" style="86" customWidth="1"/>
    <col min="4361" max="4361" width="6" style="86" customWidth="1"/>
    <col min="4362" max="4362" width="13" style="86" bestFit="1" customWidth="1"/>
    <col min="4363" max="4608" width="9" style="86"/>
    <col min="4609" max="4609" width="17.125" style="86" customWidth="1"/>
    <col min="4610" max="4610" width="5.75" style="86" customWidth="1"/>
    <col min="4611" max="4611" width="3.5" style="86" customWidth="1"/>
    <col min="4612" max="4612" width="10.125" style="86" customWidth="1"/>
    <col min="4613" max="4613" width="15.875" style="86" customWidth="1"/>
    <col min="4614" max="4614" width="17.25" style="86" customWidth="1"/>
    <col min="4615" max="4615" width="16.125" style="86" customWidth="1"/>
    <col min="4616" max="4616" width="5" style="86" customWidth="1"/>
    <col min="4617" max="4617" width="6" style="86" customWidth="1"/>
    <col min="4618" max="4618" width="13" style="86" bestFit="1" customWidth="1"/>
    <col min="4619" max="4864" width="9" style="86"/>
    <col min="4865" max="4865" width="17.125" style="86" customWidth="1"/>
    <col min="4866" max="4866" width="5.75" style="86" customWidth="1"/>
    <col min="4867" max="4867" width="3.5" style="86" customWidth="1"/>
    <col min="4868" max="4868" width="10.125" style="86" customWidth="1"/>
    <col min="4869" max="4869" width="15.875" style="86" customWidth="1"/>
    <col min="4870" max="4870" width="17.25" style="86" customWidth="1"/>
    <col min="4871" max="4871" width="16.125" style="86" customWidth="1"/>
    <col min="4872" max="4872" width="5" style="86" customWidth="1"/>
    <col min="4873" max="4873" width="6" style="86" customWidth="1"/>
    <col min="4874" max="4874" width="13" style="86" bestFit="1" customWidth="1"/>
    <col min="4875" max="5120" width="9" style="86"/>
    <col min="5121" max="5121" width="17.125" style="86" customWidth="1"/>
    <col min="5122" max="5122" width="5.75" style="86" customWidth="1"/>
    <col min="5123" max="5123" width="3.5" style="86" customWidth="1"/>
    <col min="5124" max="5124" width="10.125" style="86" customWidth="1"/>
    <col min="5125" max="5125" width="15.875" style="86" customWidth="1"/>
    <col min="5126" max="5126" width="17.25" style="86" customWidth="1"/>
    <col min="5127" max="5127" width="16.125" style="86" customWidth="1"/>
    <col min="5128" max="5128" width="5" style="86" customWidth="1"/>
    <col min="5129" max="5129" width="6" style="86" customWidth="1"/>
    <col min="5130" max="5130" width="13" style="86" bestFit="1" customWidth="1"/>
    <col min="5131" max="5376" width="9" style="86"/>
    <col min="5377" max="5377" width="17.125" style="86" customWidth="1"/>
    <col min="5378" max="5378" width="5.75" style="86" customWidth="1"/>
    <col min="5379" max="5379" width="3.5" style="86" customWidth="1"/>
    <col min="5380" max="5380" width="10.125" style="86" customWidth="1"/>
    <col min="5381" max="5381" width="15.875" style="86" customWidth="1"/>
    <col min="5382" max="5382" width="17.25" style="86" customWidth="1"/>
    <col min="5383" max="5383" width="16.125" style="86" customWidth="1"/>
    <col min="5384" max="5384" width="5" style="86" customWidth="1"/>
    <col min="5385" max="5385" width="6" style="86" customWidth="1"/>
    <col min="5386" max="5386" width="13" style="86" bestFit="1" customWidth="1"/>
    <col min="5387" max="5632" width="9" style="86"/>
    <col min="5633" max="5633" width="17.125" style="86" customWidth="1"/>
    <col min="5634" max="5634" width="5.75" style="86" customWidth="1"/>
    <col min="5635" max="5635" width="3.5" style="86" customWidth="1"/>
    <col min="5636" max="5636" width="10.125" style="86" customWidth="1"/>
    <col min="5637" max="5637" width="15.875" style="86" customWidth="1"/>
    <col min="5638" max="5638" width="17.25" style="86" customWidth="1"/>
    <col min="5639" max="5639" width="16.125" style="86" customWidth="1"/>
    <col min="5640" max="5640" width="5" style="86" customWidth="1"/>
    <col min="5641" max="5641" width="6" style="86" customWidth="1"/>
    <col min="5642" max="5642" width="13" style="86" bestFit="1" customWidth="1"/>
    <col min="5643" max="5888" width="9" style="86"/>
    <col min="5889" max="5889" width="17.125" style="86" customWidth="1"/>
    <col min="5890" max="5890" width="5.75" style="86" customWidth="1"/>
    <col min="5891" max="5891" width="3.5" style="86" customWidth="1"/>
    <col min="5892" max="5892" width="10.125" style="86" customWidth="1"/>
    <col min="5893" max="5893" width="15.875" style="86" customWidth="1"/>
    <col min="5894" max="5894" width="17.25" style="86" customWidth="1"/>
    <col min="5895" max="5895" width="16.125" style="86" customWidth="1"/>
    <col min="5896" max="5896" width="5" style="86" customWidth="1"/>
    <col min="5897" max="5897" width="6" style="86" customWidth="1"/>
    <col min="5898" max="5898" width="13" style="86" bestFit="1" customWidth="1"/>
    <col min="5899" max="6144" width="9" style="86"/>
    <col min="6145" max="6145" width="17.125" style="86" customWidth="1"/>
    <col min="6146" max="6146" width="5.75" style="86" customWidth="1"/>
    <col min="6147" max="6147" width="3.5" style="86" customWidth="1"/>
    <col min="6148" max="6148" width="10.125" style="86" customWidth="1"/>
    <col min="6149" max="6149" width="15.875" style="86" customWidth="1"/>
    <col min="6150" max="6150" width="17.25" style="86" customWidth="1"/>
    <col min="6151" max="6151" width="16.125" style="86" customWidth="1"/>
    <col min="6152" max="6152" width="5" style="86" customWidth="1"/>
    <col min="6153" max="6153" width="6" style="86" customWidth="1"/>
    <col min="6154" max="6154" width="13" style="86" bestFit="1" customWidth="1"/>
    <col min="6155" max="6400" width="9" style="86"/>
    <col min="6401" max="6401" width="17.125" style="86" customWidth="1"/>
    <col min="6402" max="6402" width="5.75" style="86" customWidth="1"/>
    <col min="6403" max="6403" width="3.5" style="86" customWidth="1"/>
    <col min="6404" max="6404" width="10.125" style="86" customWidth="1"/>
    <col min="6405" max="6405" width="15.875" style="86" customWidth="1"/>
    <col min="6406" max="6406" width="17.25" style="86" customWidth="1"/>
    <col min="6407" max="6407" width="16.125" style="86" customWidth="1"/>
    <col min="6408" max="6408" width="5" style="86" customWidth="1"/>
    <col min="6409" max="6409" width="6" style="86" customWidth="1"/>
    <col min="6410" max="6410" width="13" style="86" bestFit="1" customWidth="1"/>
    <col min="6411" max="6656" width="9" style="86"/>
    <col min="6657" max="6657" width="17.125" style="86" customWidth="1"/>
    <col min="6658" max="6658" width="5.75" style="86" customWidth="1"/>
    <col min="6659" max="6659" width="3.5" style="86" customWidth="1"/>
    <col min="6660" max="6660" width="10.125" style="86" customWidth="1"/>
    <col min="6661" max="6661" width="15.875" style="86" customWidth="1"/>
    <col min="6662" max="6662" width="17.25" style="86" customWidth="1"/>
    <col min="6663" max="6663" width="16.125" style="86" customWidth="1"/>
    <col min="6664" max="6664" width="5" style="86" customWidth="1"/>
    <col min="6665" max="6665" width="6" style="86" customWidth="1"/>
    <col min="6666" max="6666" width="13" style="86" bestFit="1" customWidth="1"/>
    <col min="6667" max="6912" width="9" style="86"/>
    <col min="6913" max="6913" width="17.125" style="86" customWidth="1"/>
    <col min="6914" max="6914" width="5.75" style="86" customWidth="1"/>
    <col min="6915" max="6915" width="3.5" style="86" customWidth="1"/>
    <col min="6916" max="6916" width="10.125" style="86" customWidth="1"/>
    <col min="6917" max="6917" width="15.875" style="86" customWidth="1"/>
    <col min="6918" max="6918" width="17.25" style="86" customWidth="1"/>
    <col min="6919" max="6919" width="16.125" style="86" customWidth="1"/>
    <col min="6920" max="6920" width="5" style="86" customWidth="1"/>
    <col min="6921" max="6921" width="6" style="86" customWidth="1"/>
    <col min="6922" max="6922" width="13" style="86" bestFit="1" customWidth="1"/>
    <col min="6923" max="7168" width="9" style="86"/>
    <col min="7169" max="7169" width="17.125" style="86" customWidth="1"/>
    <col min="7170" max="7170" width="5.75" style="86" customWidth="1"/>
    <col min="7171" max="7171" width="3.5" style="86" customWidth="1"/>
    <col min="7172" max="7172" width="10.125" style="86" customWidth="1"/>
    <col min="7173" max="7173" width="15.875" style="86" customWidth="1"/>
    <col min="7174" max="7174" width="17.25" style="86" customWidth="1"/>
    <col min="7175" max="7175" width="16.125" style="86" customWidth="1"/>
    <col min="7176" max="7176" width="5" style="86" customWidth="1"/>
    <col min="7177" max="7177" width="6" style="86" customWidth="1"/>
    <col min="7178" max="7178" width="13" style="86" bestFit="1" customWidth="1"/>
    <col min="7179" max="7424" width="9" style="86"/>
    <col min="7425" max="7425" width="17.125" style="86" customWidth="1"/>
    <col min="7426" max="7426" width="5.75" style="86" customWidth="1"/>
    <col min="7427" max="7427" width="3.5" style="86" customWidth="1"/>
    <col min="7428" max="7428" width="10.125" style="86" customWidth="1"/>
    <col min="7429" max="7429" width="15.875" style="86" customWidth="1"/>
    <col min="7430" max="7430" width="17.25" style="86" customWidth="1"/>
    <col min="7431" max="7431" width="16.125" style="86" customWidth="1"/>
    <col min="7432" max="7432" width="5" style="86" customWidth="1"/>
    <col min="7433" max="7433" width="6" style="86" customWidth="1"/>
    <col min="7434" max="7434" width="13" style="86" bestFit="1" customWidth="1"/>
    <col min="7435" max="7680" width="9" style="86"/>
    <col min="7681" max="7681" width="17.125" style="86" customWidth="1"/>
    <col min="7682" max="7682" width="5.75" style="86" customWidth="1"/>
    <col min="7683" max="7683" width="3.5" style="86" customWidth="1"/>
    <col min="7684" max="7684" width="10.125" style="86" customWidth="1"/>
    <col min="7685" max="7685" width="15.875" style="86" customWidth="1"/>
    <col min="7686" max="7686" width="17.25" style="86" customWidth="1"/>
    <col min="7687" max="7687" width="16.125" style="86" customWidth="1"/>
    <col min="7688" max="7688" width="5" style="86" customWidth="1"/>
    <col min="7689" max="7689" width="6" style="86" customWidth="1"/>
    <col min="7690" max="7690" width="13" style="86" bestFit="1" customWidth="1"/>
    <col min="7691" max="7936" width="9" style="86"/>
    <col min="7937" max="7937" width="17.125" style="86" customWidth="1"/>
    <col min="7938" max="7938" width="5.75" style="86" customWidth="1"/>
    <col min="7939" max="7939" width="3.5" style="86" customWidth="1"/>
    <col min="7940" max="7940" width="10.125" style="86" customWidth="1"/>
    <col min="7941" max="7941" width="15.875" style="86" customWidth="1"/>
    <col min="7942" max="7942" width="17.25" style="86" customWidth="1"/>
    <col min="7943" max="7943" width="16.125" style="86" customWidth="1"/>
    <col min="7944" max="7944" width="5" style="86" customWidth="1"/>
    <col min="7945" max="7945" width="6" style="86" customWidth="1"/>
    <col min="7946" max="7946" width="13" style="86" bestFit="1" customWidth="1"/>
    <col min="7947" max="8192" width="9" style="86"/>
    <col min="8193" max="8193" width="17.125" style="86" customWidth="1"/>
    <col min="8194" max="8194" width="5.75" style="86" customWidth="1"/>
    <col min="8195" max="8195" width="3.5" style="86" customWidth="1"/>
    <col min="8196" max="8196" width="10.125" style="86" customWidth="1"/>
    <col min="8197" max="8197" width="15.875" style="86" customWidth="1"/>
    <col min="8198" max="8198" width="17.25" style="86" customWidth="1"/>
    <col min="8199" max="8199" width="16.125" style="86" customWidth="1"/>
    <col min="8200" max="8200" width="5" style="86" customWidth="1"/>
    <col min="8201" max="8201" width="6" style="86" customWidth="1"/>
    <col min="8202" max="8202" width="13" style="86" bestFit="1" customWidth="1"/>
    <col min="8203" max="8448" width="9" style="86"/>
    <col min="8449" max="8449" width="17.125" style="86" customWidth="1"/>
    <col min="8450" max="8450" width="5.75" style="86" customWidth="1"/>
    <col min="8451" max="8451" width="3.5" style="86" customWidth="1"/>
    <col min="8452" max="8452" width="10.125" style="86" customWidth="1"/>
    <col min="8453" max="8453" width="15.875" style="86" customWidth="1"/>
    <col min="8454" max="8454" width="17.25" style="86" customWidth="1"/>
    <col min="8455" max="8455" width="16.125" style="86" customWidth="1"/>
    <col min="8456" max="8456" width="5" style="86" customWidth="1"/>
    <col min="8457" max="8457" width="6" style="86" customWidth="1"/>
    <col min="8458" max="8458" width="13" style="86" bestFit="1" customWidth="1"/>
    <col min="8459" max="8704" width="9" style="86"/>
    <col min="8705" max="8705" width="17.125" style="86" customWidth="1"/>
    <col min="8706" max="8706" width="5.75" style="86" customWidth="1"/>
    <col min="8707" max="8707" width="3.5" style="86" customWidth="1"/>
    <col min="8708" max="8708" width="10.125" style="86" customWidth="1"/>
    <col min="8709" max="8709" width="15.875" style="86" customWidth="1"/>
    <col min="8710" max="8710" width="17.25" style="86" customWidth="1"/>
    <col min="8711" max="8711" width="16.125" style="86" customWidth="1"/>
    <col min="8712" max="8712" width="5" style="86" customWidth="1"/>
    <col min="8713" max="8713" width="6" style="86" customWidth="1"/>
    <col min="8714" max="8714" width="13" style="86" bestFit="1" customWidth="1"/>
    <col min="8715" max="8960" width="9" style="86"/>
    <col min="8961" max="8961" width="17.125" style="86" customWidth="1"/>
    <col min="8962" max="8962" width="5.75" style="86" customWidth="1"/>
    <col min="8963" max="8963" width="3.5" style="86" customWidth="1"/>
    <col min="8964" max="8964" width="10.125" style="86" customWidth="1"/>
    <col min="8965" max="8965" width="15.875" style="86" customWidth="1"/>
    <col min="8966" max="8966" width="17.25" style="86" customWidth="1"/>
    <col min="8967" max="8967" width="16.125" style="86" customWidth="1"/>
    <col min="8968" max="8968" width="5" style="86" customWidth="1"/>
    <col min="8969" max="8969" width="6" style="86" customWidth="1"/>
    <col min="8970" max="8970" width="13" style="86" bestFit="1" customWidth="1"/>
    <col min="8971" max="9216" width="9" style="86"/>
    <col min="9217" max="9217" width="17.125" style="86" customWidth="1"/>
    <col min="9218" max="9218" width="5.75" style="86" customWidth="1"/>
    <col min="9219" max="9219" width="3.5" style="86" customWidth="1"/>
    <col min="9220" max="9220" width="10.125" style="86" customWidth="1"/>
    <col min="9221" max="9221" width="15.875" style="86" customWidth="1"/>
    <col min="9222" max="9222" width="17.25" style="86" customWidth="1"/>
    <col min="9223" max="9223" width="16.125" style="86" customWidth="1"/>
    <col min="9224" max="9224" width="5" style="86" customWidth="1"/>
    <col min="9225" max="9225" width="6" style="86" customWidth="1"/>
    <col min="9226" max="9226" width="13" style="86" bestFit="1" customWidth="1"/>
    <col min="9227" max="9472" width="9" style="86"/>
    <col min="9473" max="9473" width="17.125" style="86" customWidth="1"/>
    <col min="9474" max="9474" width="5.75" style="86" customWidth="1"/>
    <col min="9475" max="9475" width="3.5" style="86" customWidth="1"/>
    <col min="9476" max="9476" width="10.125" style="86" customWidth="1"/>
    <col min="9477" max="9477" width="15.875" style="86" customWidth="1"/>
    <col min="9478" max="9478" width="17.25" style="86" customWidth="1"/>
    <col min="9479" max="9479" width="16.125" style="86" customWidth="1"/>
    <col min="9480" max="9480" width="5" style="86" customWidth="1"/>
    <col min="9481" max="9481" width="6" style="86" customWidth="1"/>
    <col min="9482" max="9482" width="13" style="86" bestFit="1" customWidth="1"/>
    <col min="9483" max="9728" width="9" style="86"/>
    <col min="9729" max="9729" width="17.125" style="86" customWidth="1"/>
    <col min="9730" max="9730" width="5.75" style="86" customWidth="1"/>
    <col min="9731" max="9731" width="3.5" style="86" customWidth="1"/>
    <col min="9732" max="9732" width="10.125" style="86" customWidth="1"/>
    <col min="9733" max="9733" width="15.875" style="86" customWidth="1"/>
    <col min="9734" max="9734" width="17.25" style="86" customWidth="1"/>
    <col min="9735" max="9735" width="16.125" style="86" customWidth="1"/>
    <col min="9736" max="9736" width="5" style="86" customWidth="1"/>
    <col min="9737" max="9737" width="6" style="86" customWidth="1"/>
    <col min="9738" max="9738" width="13" style="86" bestFit="1" customWidth="1"/>
    <col min="9739" max="9984" width="9" style="86"/>
    <col min="9985" max="9985" width="17.125" style="86" customWidth="1"/>
    <col min="9986" max="9986" width="5.75" style="86" customWidth="1"/>
    <col min="9987" max="9987" width="3.5" style="86" customWidth="1"/>
    <col min="9988" max="9988" width="10.125" style="86" customWidth="1"/>
    <col min="9989" max="9989" width="15.875" style="86" customWidth="1"/>
    <col min="9990" max="9990" width="17.25" style="86" customWidth="1"/>
    <col min="9991" max="9991" width="16.125" style="86" customWidth="1"/>
    <col min="9992" max="9992" width="5" style="86" customWidth="1"/>
    <col min="9993" max="9993" width="6" style="86" customWidth="1"/>
    <col min="9994" max="9994" width="13" style="86" bestFit="1" customWidth="1"/>
    <col min="9995" max="10240" width="9" style="86"/>
    <col min="10241" max="10241" width="17.125" style="86" customWidth="1"/>
    <col min="10242" max="10242" width="5.75" style="86" customWidth="1"/>
    <col min="10243" max="10243" width="3.5" style="86" customWidth="1"/>
    <col min="10244" max="10244" width="10.125" style="86" customWidth="1"/>
    <col min="10245" max="10245" width="15.875" style="86" customWidth="1"/>
    <col min="10246" max="10246" width="17.25" style="86" customWidth="1"/>
    <col min="10247" max="10247" width="16.125" style="86" customWidth="1"/>
    <col min="10248" max="10248" width="5" style="86" customWidth="1"/>
    <col min="10249" max="10249" width="6" style="86" customWidth="1"/>
    <col min="10250" max="10250" width="13" style="86" bestFit="1" customWidth="1"/>
    <col min="10251" max="10496" width="9" style="86"/>
    <col min="10497" max="10497" width="17.125" style="86" customWidth="1"/>
    <col min="10498" max="10498" width="5.75" style="86" customWidth="1"/>
    <col min="10499" max="10499" width="3.5" style="86" customWidth="1"/>
    <col min="10500" max="10500" width="10.125" style="86" customWidth="1"/>
    <col min="10501" max="10501" width="15.875" style="86" customWidth="1"/>
    <col min="10502" max="10502" width="17.25" style="86" customWidth="1"/>
    <col min="10503" max="10503" width="16.125" style="86" customWidth="1"/>
    <col min="10504" max="10504" width="5" style="86" customWidth="1"/>
    <col min="10505" max="10505" width="6" style="86" customWidth="1"/>
    <col min="10506" max="10506" width="13" style="86" bestFit="1" customWidth="1"/>
    <col min="10507" max="10752" width="9" style="86"/>
    <col min="10753" max="10753" width="17.125" style="86" customWidth="1"/>
    <col min="10754" max="10754" width="5.75" style="86" customWidth="1"/>
    <col min="10755" max="10755" width="3.5" style="86" customWidth="1"/>
    <col min="10756" max="10756" width="10.125" style="86" customWidth="1"/>
    <col min="10757" max="10757" width="15.875" style="86" customWidth="1"/>
    <col min="10758" max="10758" width="17.25" style="86" customWidth="1"/>
    <col min="10759" max="10759" width="16.125" style="86" customWidth="1"/>
    <col min="10760" max="10760" width="5" style="86" customWidth="1"/>
    <col min="10761" max="10761" width="6" style="86" customWidth="1"/>
    <col min="10762" max="10762" width="13" style="86" bestFit="1" customWidth="1"/>
    <col min="10763" max="11008" width="9" style="86"/>
    <col min="11009" max="11009" width="17.125" style="86" customWidth="1"/>
    <col min="11010" max="11010" width="5.75" style="86" customWidth="1"/>
    <col min="11011" max="11011" width="3.5" style="86" customWidth="1"/>
    <col min="11012" max="11012" width="10.125" style="86" customWidth="1"/>
    <col min="11013" max="11013" width="15.875" style="86" customWidth="1"/>
    <col min="11014" max="11014" width="17.25" style="86" customWidth="1"/>
    <col min="11015" max="11015" width="16.125" style="86" customWidth="1"/>
    <col min="11016" max="11016" width="5" style="86" customWidth="1"/>
    <col min="11017" max="11017" width="6" style="86" customWidth="1"/>
    <col min="11018" max="11018" width="13" style="86" bestFit="1" customWidth="1"/>
    <col min="11019" max="11264" width="9" style="86"/>
    <col min="11265" max="11265" width="17.125" style="86" customWidth="1"/>
    <col min="11266" max="11266" width="5.75" style="86" customWidth="1"/>
    <col min="11267" max="11267" width="3.5" style="86" customWidth="1"/>
    <col min="11268" max="11268" width="10.125" style="86" customWidth="1"/>
    <col min="11269" max="11269" width="15.875" style="86" customWidth="1"/>
    <col min="11270" max="11270" width="17.25" style="86" customWidth="1"/>
    <col min="11271" max="11271" width="16.125" style="86" customWidth="1"/>
    <col min="11272" max="11272" width="5" style="86" customWidth="1"/>
    <col min="11273" max="11273" width="6" style="86" customWidth="1"/>
    <col min="11274" max="11274" width="13" style="86" bestFit="1" customWidth="1"/>
    <col min="11275" max="11520" width="9" style="86"/>
    <col min="11521" max="11521" width="17.125" style="86" customWidth="1"/>
    <col min="11522" max="11522" width="5.75" style="86" customWidth="1"/>
    <col min="11523" max="11523" width="3.5" style="86" customWidth="1"/>
    <col min="11524" max="11524" width="10.125" style="86" customWidth="1"/>
    <col min="11525" max="11525" width="15.875" style="86" customWidth="1"/>
    <col min="11526" max="11526" width="17.25" style="86" customWidth="1"/>
    <col min="11527" max="11527" width="16.125" style="86" customWidth="1"/>
    <col min="11528" max="11528" width="5" style="86" customWidth="1"/>
    <col min="11529" max="11529" width="6" style="86" customWidth="1"/>
    <col min="11530" max="11530" width="13" style="86" bestFit="1" customWidth="1"/>
    <col min="11531" max="11776" width="9" style="86"/>
    <col min="11777" max="11777" width="17.125" style="86" customWidth="1"/>
    <col min="11778" max="11778" width="5.75" style="86" customWidth="1"/>
    <col min="11779" max="11779" width="3.5" style="86" customWidth="1"/>
    <col min="11780" max="11780" width="10.125" style="86" customWidth="1"/>
    <col min="11781" max="11781" width="15.875" style="86" customWidth="1"/>
    <col min="11782" max="11782" width="17.25" style="86" customWidth="1"/>
    <col min="11783" max="11783" width="16.125" style="86" customWidth="1"/>
    <col min="11784" max="11784" width="5" style="86" customWidth="1"/>
    <col min="11785" max="11785" width="6" style="86" customWidth="1"/>
    <col min="11786" max="11786" width="13" style="86" bestFit="1" customWidth="1"/>
    <col min="11787" max="12032" width="9" style="86"/>
    <col min="12033" max="12033" width="17.125" style="86" customWidth="1"/>
    <col min="12034" max="12034" width="5.75" style="86" customWidth="1"/>
    <col min="12035" max="12035" width="3.5" style="86" customWidth="1"/>
    <col min="12036" max="12036" width="10.125" style="86" customWidth="1"/>
    <col min="12037" max="12037" width="15.875" style="86" customWidth="1"/>
    <col min="12038" max="12038" width="17.25" style="86" customWidth="1"/>
    <col min="12039" max="12039" width="16.125" style="86" customWidth="1"/>
    <col min="12040" max="12040" width="5" style="86" customWidth="1"/>
    <col min="12041" max="12041" width="6" style="86" customWidth="1"/>
    <col min="12042" max="12042" width="13" style="86" bestFit="1" customWidth="1"/>
    <col min="12043" max="12288" width="9" style="86"/>
    <col min="12289" max="12289" width="17.125" style="86" customWidth="1"/>
    <col min="12290" max="12290" width="5.75" style="86" customWidth="1"/>
    <col min="12291" max="12291" width="3.5" style="86" customWidth="1"/>
    <col min="12292" max="12292" width="10.125" style="86" customWidth="1"/>
    <col min="12293" max="12293" width="15.875" style="86" customWidth="1"/>
    <col min="12294" max="12294" width="17.25" style="86" customWidth="1"/>
    <col min="12295" max="12295" width="16.125" style="86" customWidth="1"/>
    <col min="12296" max="12296" width="5" style="86" customWidth="1"/>
    <col min="12297" max="12297" width="6" style="86" customWidth="1"/>
    <col min="12298" max="12298" width="13" style="86" bestFit="1" customWidth="1"/>
    <col min="12299" max="12544" width="9" style="86"/>
    <col min="12545" max="12545" width="17.125" style="86" customWidth="1"/>
    <col min="12546" max="12546" width="5.75" style="86" customWidth="1"/>
    <col min="12547" max="12547" width="3.5" style="86" customWidth="1"/>
    <col min="12548" max="12548" width="10.125" style="86" customWidth="1"/>
    <col min="12549" max="12549" width="15.875" style="86" customWidth="1"/>
    <col min="12550" max="12550" width="17.25" style="86" customWidth="1"/>
    <col min="12551" max="12551" width="16.125" style="86" customWidth="1"/>
    <col min="12552" max="12552" width="5" style="86" customWidth="1"/>
    <col min="12553" max="12553" width="6" style="86" customWidth="1"/>
    <col min="12554" max="12554" width="13" style="86" bestFit="1" customWidth="1"/>
    <col min="12555" max="12800" width="9" style="86"/>
    <col min="12801" max="12801" width="17.125" style="86" customWidth="1"/>
    <col min="12802" max="12802" width="5.75" style="86" customWidth="1"/>
    <col min="12803" max="12803" width="3.5" style="86" customWidth="1"/>
    <col min="12804" max="12804" width="10.125" style="86" customWidth="1"/>
    <col min="12805" max="12805" width="15.875" style="86" customWidth="1"/>
    <col min="12806" max="12806" width="17.25" style="86" customWidth="1"/>
    <col min="12807" max="12807" width="16.125" style="86" customWidth="1"/>
    <col min="12808" max="12808" width="5" style="86" customWidth="1"/>
    <col min="12809" max="12809" width="6" style="86" customWidth="1"/>
    <col min="12810" max="12810" width="13" style="86" bestFit="1" customWidth="1"/>
    <col min="12811" max="13056" width="9" style="86"/>
    <col min="13057" max="13057" width="17.125" style="86" customWidth="1"/>
    <col min="13058" max="13058" width="5.75" style="86" customWidth="1"/>
    <col min="13059" max="13059" width="3.5" style="86" customWidth="1"/>
    <col min="13060" max="13060" width="10.125" style="86" customWidth="1"/>
    <col min="13061" max="13061" width="15.875" style="86" customWidth="1"/>
    <col min="13062" max="13062" width="17.25" style="86" customWidth="1"/>
    <col min="13063" max="13063" width="16.125" style="86" customWidth="1"/>
    <col min="13064" max="13064" width="5" style="86" customWidth="1"/>
    <col min="13065" max="13065" width="6" style="86" customWidth="1"/>
    <col min="13066" max="13066" width="13" style="86" bestFit="1" customWidth="1"/>
    <col min="13067" max="13312" width="9" style="86"/>
    <col min="13313" max="13313" width="17.125" style="86" customWidth="1"/>
    <col min="13314" max="13314" width="5.75" style="86" customWidth="1"/>
    <col min="13315" max="13315" width="3.5" style="86" customWidth="1"/>
    <col min="13316" max="13316" width="10.125" style="86" customWidth="1"/>
    <col min="13317" max="13317" width="15.875" style="86" customWidth="1"/>
    <col min="13318" max="13318" width="17.25" style="86" customWidth="1"/>
    <col min="13319" max="13319" width="16.125" style="86" customWidth="1"/>
    <col min="13320" max="13320" width="5" style="86" customWidth="1"/>
    <col min="13321" max="13321" width="6" style="86" customWidth="1"/>
    <col min="13322" max="13322" width="13" style="86" bestFit="1" customWidth="1"/>
    <col min="13323" max="13568" width="9" style="86"/>
    <col min="13569" max="13569" width="17.125" style="86" customWidth="1"/>
    <col min="13570" max="13570" width="5.75" style="86" customWidth="1"/>
    <col min="13571" max="13571" width="3.5" style="86" customWidth="1"/>
    <col min="13572" max="13572" width="10.125" style="86" customWidth="1"/>
    <col min="13573" max="13573" width="15.875" style="86" customWidth="1"/>
    <col min="13574" max="13574" width="17.25" style="86" customWidth="1"/>
    <col min="13575" max="13575" width="16.125" style="86" customWidth="1"/>
    <col min="13576" max="13576" width="5" style="86" customWidth="1"/>
    <col min="13577" max="13577" width="6" style="86" customWidth="1"/>
    <col min="13578" max="13578" width="13" style="86" bestFit="1" customWidth="1"/>
    <col min="13579" max="13824" width="9" style="86"/>
    <col min="13825" max="13825" width="17.125" style="86" customWidth="1"/>
    <col min="13826" max="13826" width="5.75" style="86" customWidth="1"/>
    <col min="13827" max="13827" width="3.5" style="86" customWidth="1"/>
    <col min="13828" max="13828" width="10.125" style="86" customWidth="1"/>
    <col min="13829" max="13829" width="15.875" style="86" customWidth="1"/>
    <col min="13830" max="13830" width="17.25" style="86" customWidth="1"/>
    <col min="13831" max="13831" width="16.125" style="86" customWidth="1"/>
    <col min="13832" max="13832" width="5" style="86" customWidth="1"/>
    <col min="13833" max="13833" width="6" style="86" customWidth="1"/>
    <col min="13834" max="13834" width="13" style="86" bestFit="1" customWidth="1"/>
    <col min="13835" max="14080" width="9" style="86"/>
    <col min="14081" max="14081" width="17.125" style="86" customWidth="1"/>
    <col min="14082" max="14082" width="5.75" style="86" customWidth="1"/>
    <col min="14083" max="14083" width="3.5" style="86" customWidth="1"/>
    <col min="14084" max="14084" width="10.125" style="86" customWidth="1"/>
    <col min="14085" max="14085" width="15.875" style="86" customWidth="1"/>
    <col min="14086" max="14086" width="17.25" style="86" customWidth="1"/>
    <col min="14087" max="14087" width="16.125" style="86" customWidth="1"/>
    <col min="14088" max="14088" width="5" style="86" customWidth="1"/>
    <col min="14089" max="14089" width="6" style="86" customWidth="1"/>
    <col min="14090" max="14090" width="13" style="86" bestFit="1" customWidth="1"/>
    <col min="14091" max="14336" width="9" style="86"/>
    <col min="14337" max="14337" width="17.125" style="86" customWidth="1"/>
    <col min="14338" max="14338" width="5.75" style="86" customWidth="1"/>
    <col min="14339" max="14339" width="3.5" style="86" customWidth="1"/>
    <col min="14340" max="14340" width="10.125" style="86" customWidth="1"/>
    <col min="14341" max="14341" width="15.875" style="86" customWidth="1"/>
    <col min="14342" max="14342" width="17.25" style="86" customWidth="1"/>
    <col min="14343" max="14343" width="16.125" style="86" customWidth="1"/>
    <col min="14344" max="14344" width="5" style="86" customWidth="1"/>
    <col min="14345" max="14345" width="6" style="86" customWidth="1"/>
    <col min="14346" max="14346" width="13" style="86" bestFit="1" customWidth="1"/>
    <col min="14347" max="14592" width="9" style="86"/>
    <col min="14593" max="14593" width="17.125" style="86" customWidth="1"/>
    <col min="14594" max="14594" width="5.75" style="86" customWidth="1"/>
    <col min="14595" max="14595" width="3.5" style="86" customWidth="1"/>
    <col min="14596" max="14596" width="10.125" style="86" customWidth="1"/>
    <col min="14597" max="14597" width="15.875" style="86" customWidth="1"/>
    <col min="14598" max="14598" width="17.25" style="86" customWidth="1"/>
    <col min="14599" max="14599" width="16.125" style="86" customWidth="1"/>
    <col min="14600" max="14600" width="5" style="86" customWidth="1"/>
    <col min="14601" max="14601" width="6" style="86" customWidth="1"/>
    <col min="14602" max="14602" width="13" style="86" bestFit="1" customWidth="1"/>
    <col min="14603" max="14848" width="9" style="86"/>
    <col min="14849" max="14849" width="17.125" style="86" customWidth="1"/>
    <col min="14850" max="14850" width="5.75" style="86" customWidth="1"/>
    <col min="14851" max="14851" width="3.5" style="86" customWidth="1"/>
    <col min="14852" max="14852" width="10.125" style="86" customWidth="1"/>
    <col min="14853" max="14853" width="15.875" style="86" customWidth="1"/>
    <col min="14854" max="14854" width="17.25" style="86" customWidth="1"/>
    <col min="14855" max="14855" width="16.125" style="86" customWidth="1"/>
    <col min="14856" max="14856" width="5" style="86" customWidth="1"/>
    <col min="14857" max="14857" width="6" style="86" customWidth="1"/>
    <col min="14858" max="14858" width="13" style="86" bestFit="1" customWidth="1"/>
    <col min="14859" max="15104" width="9" style="86"/>
    <col min="15105" max="15105" width="17.125" style="86" customWidth="1"/>
    <col min="15106" max="15106" width="5.75" style="86" customWidth="1"/>
    <col min="15107" max="15107" width="3.5" style="86" customWidth="1"/>
    <col min="15108" max="15108" width="10.125" style="86" customWidth="1"/>
    <col min="15109" max="15109" width="15.875" style="86" customWidth="1"/>
    <col min="15110" max="15110" width="17.25" style="86" customWidth="1"/>
    <col min="15111" max="15111" width="16.125" style="86" customWidth="1"/>
    <col min="15112" max="15112" width="5" style="86" customWidth="1"/>
    <col min="15113" max="15113" width="6" style="86" customWidth="1"/>
    <col min="15114" max="15114" width="13" style="86" bestFit="1" customWidth="1"/>
    <col min="15115" max="15360" width="9" style="86"/>
    <col min="15361" max="15361" width="17.125" style="86" customWidth="1"/>
    <col min="15362" max="15362" width="5.75" style="86" customWidth="1"/>
    <col min="15363" max="15363" width="3.5" style="86" customWidth="1"/>
    <col min="15364" max="15364" width="10.125" style="86" customWidth="1"/>
    <col min="15365" max="15365" width="15.875" style="86" customWidth="1"/>
    <col min="15366" max="15366" width="17.25" style="86" customWidth="1"/>
    <col min="15367" max="15367" width="16.125" style="86" customWidth="1"/>
    <col min="15368" max="15368" width="5" style="86" customWidth="1"/>
    <col min="15369" max="15369" width="6" style="86" customWidth="1"/>
    <col min="15370" max="15370" width="13" style="86" bestFit="1" customWidth="1"/>
    <col min="15371" max="15616" width="9" style="86"/>
    <col min="15617" max="15617" width="17.125" style="86" customWidth="1"/>
    <col min="15618" max="15618" width="5.75" style="86" customWidth="1"/>
    <col min="15619" max="15619" width="3.5" style="86" customWidth="1"/>
    <col min="15620" max="15620" width="10.125" style="86" customWidth="1"/>
    <col min="15621" max="15621" width="15.875" style="86" customWidth="1"/>
    <col min="15622" max="15622" width="17.25" style="86" customWidth="1"/>
    <col min="15623" max="15623" width="16.125" style="86" customWidth="1"/>
    <col min="15624" max="15624" width="5" style="86" customWidth="1"/>
    <col min="15625" max="15625" width="6" style="86" customWidth="1"/>
    <col min="15626" max="15626" width="13" style="86" bestFit="1" customWidth="1"/>
    <col min="15627" max="15872" width="9" style="86"/>
    <col min="15873" max="15873" width="17.125" style="86" customWidth="1"/>
    <col min="15874" max="15874" width="5.75" style="86" customWidth="1"/>
    <col min="15875" max="15875" width="3.5" style="86" customWidth="1"/>
    <col min="15876" max="15876" width="10.125" style="86" customWidth="1"/>
    <col min="15877" max="15877" width="15.875" style="86" customWidth="1"/>
    <col min="15878" max="15878" width="17.25" style="86" customWidth="1"/>
    <col min="15879" max="15879" width="16.125" style="86" customWidth="1"/>
    <col min="15880" max="15880" width="5" style="86" customWidth="1"/>
    <col min="15881" max="15881" width="6" style="86" customWidth="1"/>
    <col min="15882" max="15882" width="13" style="86" bestFit="1" customWidth="1"/>
    <col min="15883" max="16128" width="9" style="86"/>
    <col min="16129" max="16129" width="17.125" style="86" customWidth="1"/>
    <col min="16130" max="16130" width="5.75" style="86" customWidth="1"/>
    <col min="16131" max="16131" width="3.5" style="86" customWidth="1"/>
    <col min="16132" max="16132" width="10.125" style="86" customWidth="1"/>
    <col min="16133" max="16133" width="15.875" style="86" customWidth="1"/>
    <col min="16134" max="16134" width="17.25" style="86" customWidth="1"/>
    <col min="16135" max="16135" width="16.125" style="86" customWidth="1"/>
    <col min="16136" max="16136" width="5" style="86" customWidth="1"/>
    <col min="16137" max="16137" width="6" style="86" customWidth="1"/>
    <col min="16138" max="16138" width="13" style="86" bestFit="1" customWidth="1"/>
    <col min="16139" max="16384" width="9" style="86"/>
  </cols>
  <sheetData>
    <row r="1" spans="1:10" ht="27" customHeight="1" x14ac:dyDescent="0.25">
      <c r="A1" s="79" t="s">
        <v>141</v>
      </c>
    </row>
    <row r="2" spans="1:10" s="77" customFormat="1" ht="27" customHeight="1" x14ac:dyDescent="0.25">
      <c r="A2" s="216" t="s">
        <v>18</v>
      </c>
      <c r="B2" s="202"/>
      <c r="C2" s="202"/>
      <c r="D2" s="202"/>
      <c r="E2" s="202"/>
      <c r="F2" s="202"/>
      <c r="G2" s="202"/>
      <c r="H2" s="202"/>
      <c r="I2" s="202"/>
    </row>
    <row r="3" spans="1:10" s="77" customFormat="1" ht="27" customHeight="1" x14ac:dyDescent="0.25">
      <c r="A3" s="216" t="s">
        <v>142</v>
      </c>
      <c r="B3" s="202"/>
      <c r="C3" s="202"/>
      <c r="D3" s="202"/>
      <c r="E3" s="202"/>
      <c r="F3" s="202"/>
      <c r="G3" s="202"/>
      <c r="H3" s="202"/>
      <c r="I3" s="202"/>
    </row>
    <row r="4" spans="1:10" s="77" customFormat="1" ht="27" customHeight="1" x14ac:dyDescent="0.25">
      <c r="A4" s="216" t="s">
        <v>143</v>
      </c>
      <c r="B4" s="202"/>
      <c r="C4" s="202"/>
      <c r="D4" s="202"/>
      <c r="E4" s="202"/>
      <c r="F4" s="202"/>
      <c r="G4" s="202"/>
      <c r="H4" s="202"/>
      <c r="I4" s="202"/>
    </row>
    <row r="5" spans="1:10" s="77" customFormat="1" ht="27" customHeight="1" x14ac:dyDescent="0.25">
      <c r="A5" s="3"/>
      <c r="B5" s="78"/>
      <c r="C5" s="79"/>
      <c r="D5" s="80"/>
      <c r="E5" s="156"/>
      <c r="F5" s="1"/>
      <c r="G5" s="230" t="s">
        <v>101</v>
      </c>
      <c r="H5" s="231"/>
      <c r="I5" s="231"/>
    </row>
    <row r="6" spans="1:10" s="77" customFormat="1" ht="27" customHeight="1" x14ac:dyDescent="0.25">
      <c r="A6" s="234" t="s">
        <v>144</v>
      </c>
      <c r="B6" s="217" t="s">
        <v>145</v>
      </c>
      <c r="C6" s="218"/>
      <c r="D6" s="219"/>
      <c r="E6" s="223" t="s">
        <v>146</v>
      </c>
      <c r="F6" s="232" t="s">
        <v>147</v>
      </c>
      <c r="G6" s="317" t="s">
        <v>148</v>
      </c>
      <c r="H6" s="318"/>
      <c r="I6" s="225" t="s">
        <v>52</v>
      </c>
    </row>
    <row r="7" spans="1:10" s="77" customFormat="1" ht="27" customHeight="1" x14ac:dyDescent="0.25">
      <c r="A7" s="235"/>
      <c r="B7" s="220"/>
      <c r="C7" s="221"/>
      <c r="D7" s="222"/>
      <c r="E7" s="224"/>
      <c r="F7" s="233"/>
      <c r="G7" s="319" t="s">
        <v>149</v>
      </c>
      <c r="H7" s="320"/>
      <c r="I7" s="226"/>
    </row>
    <row r="8" spans="1:10" s="77" customFormat="1" ht="27" customHeight="1" x14ac:dyDescent="0.25">
      <c r="A8" s="57" t="s">
        <v>150</v>
      </c>
      <c r="B8" s="160" t="s">
        <v>151</v>
      </c>
      <c r="C8" s="228" t="s">
        <v>113</v>
      </c>
      <c r="D8" s="229"/>
      <c r="E8" s="8" t="s">
        <v>14</v>
      </c>
      <c r="F8" s="35" t="s">
        <v>108</v>
      </c>
      <c r="G8" s="14" t="s">
        <v>114</v>
      </c>
      <c r="H8" s="321" t="s">
        <v>115</v>
      </c>
      <c r="I8" s="227"/>
    </row>
    <row r="9" spans="1:10" ht="27" customHeight="1" x14ac:dyDescent="0.25">
      <c r="A9" s="81">
        <f>SUM(A10:A14)</f>
        <v>3102487</v>
      </c>
      <c r="B9" s="82">
        <v>5110</v>
      </c>
      <c r="C9" s="213" t="s">
        <v>152</v>
      </c>
      <c r="D9" s="214"/>
      <c r="E9" s="83">
        <f>SUM(E10:E14)</f>
        <v>3641000</v>
      </c>
      <c r="F9" s="84">
        <f>SUM(F10:F14)</f>
        <v>3473000</v>
      </c>
      <c r="G9" s="85">
        <f>E9-F9</f>
        <v>168000</v>
      </c>
      <c r="H9" s="322">
        <f>G9/F9</f>
        <v>4.8373164411171898E-2</v>
      </c>
      <c r="I9" s="158"/>
    </row>
    <row r="10" spans="1:10" ht="27" customHeight="1" x14ac:dyDescent="0.25">
      <c r="A10" s="87">
        <v>898854</v>
      </c>
      <c r="B10" s="88">
        <v>5111</v>
      </c>
      <c r="C10" s="157"/>
      <c r="D10" s="89" t="s">
        <v>153</v>
      </c>
      <c r="E10" s="90">
        <f>'[1]23.董事會支出(p52)'!B7</f>
        <v>935000</v>
      </c>
      <c r="F10" s="91">
        <v>930000</v>
      </c>
      <c r="G10" s="92">
        <f t="shared" ref="G10:G28" si="0">E10-F10</f>
        <v>5000</v>
      </c>
      <c r="H10" s="323">
        <f t="shared" ref="H10:H30" si="1">G10/F10</f>
        <v>5.3763440860215058E-3</v>
      </c>
      <c r="I10" s="93" t="s">
        <v>154</v>
      </c>
      <c r="J10" s="103"/>
    </row>
    <row r="11" spans="1:10" ht="27" customHeight="1" x14ac:dyDescent="0.25">
      <c r="A11" s="87">
        <v>1096598</v>
      </c>
      <c r="B11" s="88">
        <v>5112</v>
      </c>
      <c r="C11" s="94"/>
      <c r="D11" s="89" t="s">
        <v>155</v>
      </c>
      <c r="E11" s="90">
        <f>'[1]23.董事會支出(p52)'!B8</f>
        <v>1421000</v>
      </c>
      <c r="F11" s="95">
        <v>1420000</v>
      </c>
      <c r="G11" s="92">
        <f t="shared" si="0"/>
        <v>1000</v>
      </c>
      <c r="H11" s="323">
        <f t="shared" si="1"/>
        <v>7.0422535211267609E-4</v>
      </c>
      <c r="I11" s="96" t="s">
        <v>154</v>
      </c>
      <c r="J11" s="103"/>
    </row>
    <row r="12" spans="1:10" ht="27" customHeight="1" x14ac:dyDescent="0.25">
      <c r="A12" s="97">
        <v>42204</v>
      </c>
      <c r="B12" s="88">
        <v>5114</v>
      </c>
      <c r="C12" s="94"/>
      <c r="D12" s="89" t="s">
        <v>15</v>
      </c>
      <c r="E12" s="90">
        <f>'[1]23.董事會支出(p52)'!B9</f>
        <v>54000</v>
      </c>
      <c r="F12" s="95">
        <v>53000</v>
      </c>
      <c r="G12" s="92">
        <f t="shared" si="0"/>
        <v>1000</v>
      </c>
      <c r="H12" s="323">
        <f t="shared" si="1"/>
        <v>1.8867924528301886E-2</v>
      </c>
      <c r="I12" s="98"/>
    </row>
    <row r="13" spans="1:10" ht="27" customHeight="1" x14ac:dyDescent="0.25">
      <c r="A13" s="87">
        <v>1059000</v>
      </c>
      <c r="B13" s="88">
        <v>5115</v>
      </c>
      <c r="C13" s="94"/>
      <c r="D13" s="89" t="s">
        <v>156</v>
      </c>
      <c r="E13" s="99">
        <f>'[1]23.董事會支出(p52)'!B10</f>
        <v>1210000</v>
      </c>
      <c r="F13" s="95">
        <v>1050000</v>
      </c>
      <c r="G13" s="92">
        <f t="shared" si="0"/>
        <v>160000</v>
      </c>
      <c r="H13" s="323">
        <f t="shared" si="1"/>
        <v>0.15238095238095239</v>
      </c>
      <c r="I13" s="98"/>
    </row>
    <row r="14" spans="1:10" ht="27" customHeight="1" x14ac:dyDescent="0.25">
      <c r="A14" s="97">
        <v>5831</v>
      </c>
      <c r="B14" s="88">
        <v>5116</v>
      </c>
      <c r="C14" s="94"/>
      <c r="D14" s="100" t="s">
        <v>157</v>
      </c>
      <c r="E14" s="99">
        <f>'[1]23.董事會支出(p52)'!B11</f>
        <v>21000</v>
      </c>
      <c r="F14" s="101">
        <v>20000</v>
      </c>
      <c r="G14" s="92">
        <f t="shared" si="0"/>
        <v>1000</v>
      </c>
      <c r="H14" s="323">
        <v>0</v>
      </c>
      <c r="I14" s="102"/>
      <c r="J14" s="103"/>
    </row>
    <row r="15" spans="1:10" ht="27" customHeight="1" x14ac:dyDescent="0.25">
      <c r="A15" s="104">
        <f>SUM(A16:A20)</f>
        <v>161732406</v>
      </c>
      <c r="B15" s="105">
        <v>5120</v>
      </c>
      <c r="C15" s="211" t="s">
        <v>158</v>
      </c>
      <c r="D15" s="212"/>
      <c r="E15" s="106">
        <f>SUM(E16:E20)</f>
        <v>205959000</v>
      </c>
      <c r="F15" s="107">
        <f>SUM(F16:F20)</f>
        <v>191900000</v>
      </c>
      <c r="G15" s="85">
        <f t="shared" si="0"/>
        <v>14059000</v>
      </c>
      <c r="H15" s="322">
        <f t="shared" si="1"/>
        <v>7.3262115685252732E-2</v>
      </c>
      <c r="I15" s="108" t="s">
        <v>154</v>
      </c>
    </row>
    <row r="16" spans="1:10" ht="27" customHeight="1" x14ac:dyDescent="0.25">
      <c r="A16" s="87">
        <v>64521512</v>
      </c>
      <c r="B16" s="88">
        <v>5121</v>
      </c>
      <c r="C16" s="94"/>
      <c r="D16" s="89" t="s">
        <v>153</v>
      </c>
      <c r="E16" s="37">
        <f>'[1]24.行政支出(p53)'!B7</f>
        <v>68362000</v>
      </c>
      <c r="F16" s="37">
        <v>65300000</v>
      </c>
      <c r="G16" s="92">
        <f t="shared" si="0"/>
        <v>3062000</v>
      </c>
      <c r="H16" s="323">
        <f t="shared" si="1"/>
        <v>4.6891271056661563E-2</v>
      </c>
      <c r="I16" s="93" t="s">
        <v>159</v>
      </c>
      <c r="J16" s="109"/>
    </row>
    <row r="17" spans="1:10" ht="27" customHeight="1" x14ac:dyDescent="0.25">
      <c r="A17" s="87">
        <v>45520331</v>
      </c>
      <c r="B17" s="88">
        <v>5122</v>
      </c>
      <c r="C17" s="94"/>
      <c r="D17" s="89" t="s">
        <v>160</v>
      </c>
      <c r="E17" s="324">
        <f>'[1]24.行政支出(p53)'!B10</f>
        <v>79846000</v>
      </c>
      <c r="F17" s="95">
        <v>70000000</v>
      </c>
      <c r="G17" s="92">
        <f t="shared" si="0"/>
        <v>9846000</v>
      </c>
      <c r="H17" s="323">
        <f t="shared" si="1"/>
        <v>0.14065714285714287</v>
      </c>
      <c r="I17" s="108" t="s">
        <v>126</v>
      </c>
      <c r="J17" s="110"/>
    </row>
    <row r="18" spans="1:10" ht="27" customHeight="1" x14ac:dyDescent="0.25">
      <c r="A18" s="36">
        <v>7631315</v>
      </c>
      <c r="B18" s="88">
        <v>5123</v>
      </c>
      <c r="C18" s="94"/>
      <c r="D18" s="38" t="s">
        <v>161</v>
      </c>
      <c r="E18" s="324">
        <f>'[1]24.行政支出(p53)'!B12</f>
        <v>8000000</v>
      </c>
      <c r="F18" s="95">
        <v>7900000</v>
      </c>
      <c r="G18" s="92">
        <f t="shared" si="0"/>
        <v>100000</v>
      </c>
      <c r="H18" s="323">
        <f t="shared" si="1"/>
        <v>1.2658227848101266E-2</v>
      </c>
      <c r="I18" s="108" t="s">
        <v>154</v>
      </c>
    </row>
    <row r="19" spans="1:10" ht="27" customHeight="1" x14ac:dyDescent="0.25">
      <c r="A19" s="87">
        <v>4380953</v>
      </c>
      <c r="B19" s="88">
        <v>5124</v>
      </c>
      <c r="C19" s="94"/>
      <c r="D19" s="89" t="s">
        <v>162</v>
      </c>
      <c r="E19" s="99">
        <f>'[1]24.行政支出(p53)'!B14</f>
        <v>4774000</v>
      </c>
      <c r="F19" s="37">
        <v>4700000</v>
      </c>
      <c r="G19" s="92">
        <f t="shared" si="0"/>
        <v>74000</v>
      </c>
      <c r="H19" s="323">
        <f t="shared" si="1"/>
        <v>1.5744680851063831E-2</v>
      </c>
      <c r="I19" s="159" t="s">
        <v>163</v>
      </c>
    </row>
    <row r="20" spans="1:10" ht="27" customHeight="1" x14ac:dyDescent="0.25">
      <c r="A20" s="97">
        <v>39678295</v>
      </c>
      <c r="B20" s="88">
        <v>5125</v>
      </c>
      <c r="C20" s="94"/>
      <c r="D20" s="100" t="s">
        <v>157</v>
      </c>
      <c r="E20" s="99">
        <f>'[1]24.行政支出(p53)'!B16</f>
        <v>44977000</v>
      </c>
      <c r="F20" s="95">
        <v>44000000</v>
      </c>
      <c r="G20" s="92">
        <f>E20-F20</f>
        <v>977000</v>
      </c>
      <c r="H20" s="323">
        <f t="shared" si="1"/>
        <v>2.2204545454545456E-2</v>
      </c>
      <c r="I20" s="111"/>
    </row>
    <row r="21" spans="1:10" ht="27" customHeight="1" x14ac:dyDescent="0.25">
      <c r="A21" s="104">
        <f>SUM(A22:A26)</f>
        <v>423100776</v>
      </c>
      <c r="B21" s="105">
        <v>5130</v>
      </c>
      <c r="C21" s="215" t="s">
        <v>36</v>
      </c>
      <c r="D21" s="212"/>
      <c r="E21" s="106">
        <f>SUM(E22:E26)</f>
        <v>454046000</v>
      </c>
      <c r="F21" s="112">
        <f>SUM(F22:F26)</f>
        <v>437600000</v>
      </c>
      <c r="G21" s="85">
        <f t="shared" si="0"/>
        <v>16446000</v>
      </c>
      <c r="H21" s="322">
        <f t="shared" si="1"/>
        <v>3.7582266910420478E-2</v>
      </c>
      <c r="I21" s="108"/>
    </row>
    <row r="22" spans="1:10" ht="27" customHeight="1" x14ac:dyDescent="0.25">
      <c r="A22" s="87">
        <v>318520907</v>
      </c>
      <c r="B22" s="88">
        <v>5131</v>
      </c>
      <c r="C22" s="94"/>
      <c r="D22" s="89" t="s">
        <v>164</v>
      </c>
      <c r="E22" s="37">
        <f>'[1]25.教學支出(p54)'!B7</f>
        <v>324634000</v>
      </c>
      <c r="F22" s="37">
        <v>317000000</v>
      </c>
      <c r="G22" s="92">
        <f t="shared" si="0"/>
        <v>7634000</v>
      </c>
      <c r="H22" s="323">
        <f t="shared" si="1"/>
        <v>2.4082018927444795E-2</v>
      </c>
      <c r="I22" s="108" t="s">
        <v>165</v>
      </c>
    </row>
    <row r="23" spans="1:10" ht="27" customHeight="1" x14ac:dyDescent="0.25">
      <c r="A23" s="87">
        <v>46380908</v>
      </c>
      <c r="B23" s="88">
        <v>5132</v>
      </c>
      <c r="C23" s="94"/>
      <c r="D23" s="89" t="s">
        <v>166</v>
      </c>
      <c r="E23" s="37">
        <f>'[1]25.教學支出(p54)'!B10</f>
        <v>64580000</v>
      </c>
      <c r="F23" s="95">
        <v>60000000</v>
      </c>
      <c r="G23" s="92">
        <f t="shared" si="0"/>
        <v>4580000</v>
      </c>
      <c r="H23" s="323">
        <f t="shared" si="1"/>
        <v>7.6333333333333336E-2</v>
      </c>
      <c r="I23" s="108" t="s">
        <v>167</v>
      </c>
    </row>
    <row r="24" spans="1:10" ht="27" customHeight="1" x14ac:dyDescent="0.25">
      <c r="A24" s="36">
        <v>4185972</v>
      </c>
      <c r="B24" s="88">
        <v>5133</v>
      </c>
      <c r="C24" s="94"/>
      <c r="D24" s="38" t="s">
        <v>168</v>
      </c>
      <c r="E24" s="99">
        <f>'[1]25.教學支出(p54)'!B12</f>
        <v>4200000</v>
      </c>
      <c r="F24" s="95">
        <v>4000000</v>
      </c>
      <c r="G24" s="92">
        <f t="shared" si="0"/>
        <v>200000</v>
      </c>
      <c r="H24" s="323">
        <f t="shared" si="1"/>
        <v>0.05</v>
      </c>
      <c r="I24" s="98"/>
    </row>
    <row r="25" spans="1:10" ht="27" customHeight="1" x14ac:dyDescent="0.25">
      <c r="A25" s="87">
        <v>10412031</v>
      </c>
      <c r="B25" s="88">
        <v>5134</v>
      </c>
      <c r="C25" s="94"/>
      <c r="D25" s="89" t="s">
        <v>169</v>
      </c>
      <c r="E25" s="99">
        <f>'[1]25.教學支出(p54)'!B14</f>
        <v>12235000</v>
      </c>
      <c r="F25" s="95">
        <v>10600000</v>
      </c>
      <c r="G25" s="92">
        <f>E25-F25</f>
        <v>1635000</v>
      </c>
      <c r="H25" s="323">
        <f>G25/F25</f>
        <v>0.15424528301886792</v>
      </c>
      <c r="I25" s="159" t="s">
        <v>170</v>
      </c>
    </row>
    <row r="26" spans="1:10" ht="27" customHeight="1" x14ac:dyDescent="0.25">
      <c r="A26" s="113">
        <v>43600958</v>
      </c>
      <c r="B26" s="88">
        <v>5135</v>
      </c>
      <c r="C26" s="94"/>
      <c r="D26" s="100" t="s">
        <v>171</v>
      </c>
      <c r="E26" s="114">
        <f>'[1]25.教學支出(p54)'!B16</f>
        <v>48397000</v>
      </c>
      <c r="F26" s="115">
        <v>46000000</v>
      </c>
      <c r="G26" s="116">
        <f>E26-F26</f>
        <v>2397000</v>
      </c>
      <c r="H26" s="325">
        <f>G26/F26</f>
        <v>5.2108695652173916E-2</v>
      </c>
      <c r="I26" s="159"/>
    </row>
    <row r="27" spans="1:10" ht="27" customHeight="1" x14ac:dyDescent="0.25">
      <c r="A27" s="117">
        <f>SUM(A28:A29)</f>
        <v>50296136</v>
      </c>
      <c r="B27" s="105">
        <v>5140</v>
      </c>
      <c r="C27" s="211" t="s">
        <v>37</v>
      </c>
      <c r="D27" s="212"/>
      <c r="E27" s="106">
        <f>SUM(E28:E29)</f>
        <v>54540000</v>
      </c>
      <c r="F27" s="107">
        <f>SUM(F28:F29)</f>
        <v>49440000</v>
      </c>
      <c r="G27" s="85">
        <f t="shared" si="0"/>
        <v>5100000</v>
      </c>
      <c r="H27" s="322">
        <f t="shared" si="1"/>
        <v>0.10315533980582524</v>
      </c>
      <c r="I27" s="159"/>
    </row>
    <row r="28" spans="1:10" ht="27" customHeight="1" x14ac:dyDescent="0.25">
      <c r="A28" s="87">
        <v>9683981</v>
      </c>
      <c r="B28" s="88">
        <v>5141</v>
      </c>
      <c r="C28" s="94"/>
      <c r="D28" s="89" t="s">
        <v>172</v>
      </c>
      <c r="E28" s="99">
        <f>SUM('[1]26.獎學金(p55)'!B7:B12)</f>
        <v>10977000</v>
      </c>
      <c r="F28" s="95">
        <v>9900000</v>
      </c>
      <c r="G28" s="92">
        <f t="shared" si="0"/>
        <v>1077000</v>
      </c>
      <c r="H28" s="323">
        <f t="shared" si="1"/>
        <v>0.10878787878787879</v>
      </c>
      <c r="I28" s="118" t="s">
        <v>135</v>
      </c>
    </row>
    <row r="29" spans="1:10" ht="27" customHeight="1" x14ac:dyDescent="0.25">
      <c r="A29" s="119">
        <v>40612155</v>
      </c>
      <c r="B29" s="120">
        <v>5142</v>
      </c>
      <c r="C29" s="121"/>
      <c r="D29" s="122" t="s">
        <v>173</v>
      </c>
      <c r="E29" s="114">
        <f>SUM('[1]26.獎學金(p55)'!B13:B23)</f>
        <v>43563000</v>
      </c>
      <c r="F29" s="115">
        <v>39540000</v>
      </c>
      <c r="G29" s="116">
        <f>E29-F29</f>
        <v>4023000</v>
      </c>
      <c r="H29" s="326">
        <f t="shared" si="1"/>
        <v>0.10174506828528072</v>
      </c>
      <c r="I29" s="123" t="s">
        <v>174</v>
      </c>
    </row>
    <row r="30" spans="1:10" ht="27" customHeight="1" x14ac:dyDescent="0.25">
      <c r="A30" s="81">
        <f>SUM(A31:A34)</f>
        <v>4632925</v>
      </c>
      <c r="B30" s="105">
        <v>5150</v>
      </c>
      <c r="C30" s="211" t="s">
        <v>38</v>
      </c>
      <c r="D30" s="212"/>
      <c r="E30" s="106">
        <f>SUM(E31:E34)</f>
        <v>4850000</v>
      </c>
      <c r="F30" s="112">
        <f>SUM(F31:F34)</f>
        <v>4553000</v>
      </c>
      <c r="G30" s="85">
        <f>E30-F30</f>
        <v>297000</v>
      </c>
      <c r="H30" s="327">
        <f t="shared" si="1"/>
        <v>6.5231715352514819E-2</v>
      </c>
      <c r="I30" s="118"/>
    </row>
    <row r="31" spans="1:10" ht="27" customHeight="1" x14ac:dyDescent="0.25">
      <c r="A31" s="124">
        <v>2985314</v>
      </c>
      <c r="B31" s="88">
        <v>5151</v>
      </c>
      <c r="C31" s="94"/>
      <c r="D31" s="89" t="s">
        <v>164</v>
      </c>
      <c r="E31" s="90">
        <f>'[1]27.推廣支出(p56~57)'!B7</f>
        <v>3256000</v>
      </c>
      <c r="F31" s="91">
        <v>3150000</v>
      </c>
      <c r="G31" s="92">
        <f>E31-F31</f>
        <v>106000</v>
      </c>
      <c r="H31" s="323">
        <f>G31/F31</f>
        <v>3.3650793650793653E-2</v>
      </c>
      <c r="I31" s="118" t="s">
        <v>135</v>
      </c>
    </row>
    <row r="32" spans="1:10" ht="27" customHeight="1" x14ac:dyDescent="0.25">
      <c r="A32" s="87">
        <v>1469209</v>
      </c>
      <c r="B32" s="88">
        <v>5152</v>
      </c>
      <c r="C32" s="94"/>
      <c r="D32" s="89" t="s">
        <v>166</v>
      </c>
      <c r="E32" s="90">
        <f>'[1]27.推廣支出(p56~57)'!B20</f>
        <v>1384000</v>
      </c>
      <c r="F32" s="91">
        <v>1200000</v>
      </c>
      <c r="G32" s="92">
        <f t="shared" ref="G32:G42" si="2">E32-F32</f>
        <v>184000</v>
      </c>
      <c r="H32" s="323">
        <f t="shared" ref="H32:H42" si="3">G32/F32</f>
        <v>0.15333333333333332</v>
      </c>
      <c r="I32" s="118" t="s">
        <v>175</v>
      </c>
    </row>
    <row r="33" spans="1:10" ht="27" customHeight="1" x14ac:dyDescent="0.25">
      <c r="A33" s="36">
        <v>4264</v>
      </c>
      <c r="B33" s="88">
        <v>5153</v>
      </c>
      <c r="C33" s="94"/>
      <c r="D33" s="38" t="s">
        <v>168</v>
      </c>
      <c r="E33" s="90">
        <f>'[1]27.推廣支出(p56~57)'!B39</f>
        <v>30000</v>
      </c>
      <c r="F33" s="91">
        <v>28000</v>
      </c>
      <c r="G33" s="92">
        <f t="shared" si="2"/>
        <v>2000</v>
      </c>
      <c r="H33" s="323">
        <f t="shared" si="3"/>
        <v>7.1428571428571425E-2</v>
      </c>
      <c r="I33" s="93"/>
    </row>
    <row r="34" spans="1:10" ht="27" customHeight="1" x14ac:dyDescent="0.25">
      <c r="A34" s="97">
        <v>174138</v>
      </c>
      <c r="B34" s="88">
        <v>5155</v>
      </c>
      <c r="C34" s="94"/>
      <c r="D34" s="89" t="s">
        <v>176</v>
      </c>
      <c r="E34" s="328">
        <f>'[1]27.推廣支出(p56~57)'!B40</f>
        <v>180000</v>
      </c>
      <c r="F34" s="91">
        <v>175000</v>
      </c>
      <c r="G34" s="92">
        <f t="shared" si="2"/>
        <v>5000</v>
      </c>
      <c r="H34" s="323">
        <v>0</v>
      </c>
      <c r="I34" s="93"/>
    </row>
    <row r="35" spans="1:10" ht="27" customHeight="1" x14ac:dyDescent="0.25">
      <c r="A35" s="81">
        <f>SUM(A36:A37)</f>
        <v>24358319</v>
      </c>
      <c r="B35" s="105">
        <v>5160</v>
      </c>
      <c r="C35" s="211" t="s">
        <v>39</v>
      </c>
      <c r="D35" s="212"/>
      <c r="E35" s="106">
        <f>SUM(E36:E37)</f>
        <v>27999000</v>
      </c>
      <c r="F35" s="107">
        <f>SUM(F36:F37)</f>
        <v>27900000</v>
      </c>
      <c r="G35" s="85">
        <f t="shared" si="2"/>
        <v>99000</v>
      </c>
      <c r="H35" s="322">
        <f t="shared" si="3"/>
        <v>3.5483870967741938E-3</v>
      </c>
      <c r="I35" s="98"/>
    </row>
    <row r="36" spans="1:10" ht="27" customHeight="1" x14ac:dyDescent="0.25">
      <c r="A36" s="87">
        <v>13548661</v>
      </c>
      <c r="B36" s="88">
        <v>5161</v>
      </c>
      <c r="C36" s="94"/>
      <c r="D36" s="89" t="s">
        <v>164</v>
      </c>
      <c r="E36" s="99">
        <f>'[1]28.產學支出(p58)'!B7</f>
        <v>13420000</v>
      </c>
      <c r="F36" s="95">
        <v>13400000</v>
      </c>
      <c r="G36" s="92">
        <f t="shared" si="2"/>
        <v>20000</v>
      </c>
      <c r="H36" s="323">
        <f t="shared" si="3"/>
        <v>1.4925373134328358E-3</v>
      </c>
      <c r="I36" s="111"/>
    </row>
    <row r="37" spans="1:10" ht="27" customHeight="1" x14ac:dyDescent="0.25">
      <c r="A37" s="87">
        <v>10809658</v>
      </c>
      <c r="B37" s="88">
        <v>5162</v>
      </c>
      <c r="C37" s="94"/>
      <c r="D37" s="89" t="s">
        <v>166</v>
      </c>
      <c r="E37" s="99">
        <f>'[1]28.產學支出(p58)'!B16</f>
        <v>14579000</v>
      </c>
      <c r="F37" s="95">
        <v>14500000</v>
      </c>
      <c r="G37" s="92">
        <f t="shared" si="2"/>
        <v>79000</v>
      </c>
      <c r="H37" s="323">
        <f t="shared" si="3"/>
        <v>5.4482758620689655E-3</v>
      </c>
      <c r="I37" s="108"/>
    </row>
    <row r="38" spans="1:10" ht="27" customHeight="1" x14ac:dyDescent="0.25">
      <c r="A38" s="81">
        <f>SUM(A39)</f>
        <v>1611269</v>
      </c>
      <c r="B38" s="105">
        <v>5190</v>
      </c>
      <c r="C38" s="211" t="s">
        <v>40</v>
      </c>
      <c r="D38" s="212"/>
      <c r="E38" s="106">
        <f>E39</f>
        <v>1268000</v>
      </c>
      <c r="F38" s="112">
        <f>F39</f>
        <v>1260000</v>
      </c>
      <c r="G38" s="85">
        <f t="shared" si="2"/>
        <v>8000</v>
      </c>
      <c r="H38" s="322">
        <f t="shared" si="3"/>
        <v>6.3492063492063492E-3</v>
      </c>
      <c r="I38" s="93"/>
    </row>
    <row r="39" spans="1:10" ht="27" customHeight="1" x14ac:dyDescent="0.25">
      <c r="A39" s="87">
        <v>1611269</v>
      </c>
      <c r="B39" s="88">
        <v>5191</v>
      </c>
      <c r="C39" s="94"/>
      <c r="D39" s="89" t="s">
        <v>177</v>
      </c>
      <c r="E39" s="99">
        <f>'[1]29.財務支出(p59)'!B22</f>
        <v>1268000</v>
      </c>
      <c r="F39" s="37">
        <v>1260000</v>
      </c>
      <c r="G39" s="92">
        <f t="shared" si="2"/>
        <v>8000</v>
      </c>
      <c r="H39" s="323">
        <f t="shared" si="3"/>
        <v>6.3492063492063492E-3</v>
      </c>
      <c r="I39" s="93"/>
    </row>
    <row r="40" spans="1:10" ht="27" customHeight="1" x14ac:dyDescent="0.25">
      <c r="A40" s="81">
        <f>SUM(A41:A42)</f>
        <v>8171959</v>
      </c>
      <c r="B40" s="125" t="s">
        <v>178</v>
      </c>
      <c r="C40" s="211" t="s">
        <v>41</v>
      </c>
      <c r="D40" s="212"/>
      <c r="E40" s="15">
        <f>SUM(E41:E42)</f>
        <v>6558000</v>
      </c>
      <c r="F40" s="126">
        <f>SUM(F41:F42)</f>
        <v>5930000</v>
      </c>
      <c r="G40" s="85">
        <f t="shared" si="2"/>
        <v>628000</v>
      </c>
      <c r="H40" s="322">
        <f t="shared" si="3"/>
        <v>0.10590219224283305</v>
      </c>
      <c r="I40" s="159"/>
    </row>
    <row r="41" spans="1:10" ht="27" customHeight="1" x14ac:dyDescent="0.25">
      <c r="A41" s="87">
        <v>1198269</v>
      </c>
      <c r="B41" s="127" t="s">
        <v>179</v>
      </c>
      <c r="C41" s="128"/>
      <c r="D41" s="89" t="s">
        <v>180</v>
      </c>
      <c r="E41" s="99">
        <f>'[1]30.其他支出(p60)'!B7</f>
        <v>938000</v>
      </c>
      <c r="F41" s="95">
        <v>930000</v>
      </c>
      <c r="G41" s="92">
        <f t="shared" si="2"/>
        <v>8000</v>
      </c>
      <c r="H41" s="323">
        <f t="shared" si="3"/>
        <v>8.6021505376344086E-3</v>
      </c>
      <c r="I41" s="93"/>
    </row>
    <row r="42" spans="1:10" ht="27" customHeight="1" x14ac:dyDescent="0.25">
      <c r="A42" s="36">
        <v>6973690</v>
      </c>
      <c r="B42" s="129" t="s">
        <v>16</v>
      </c>
      <c r="C42" s="128"/>
      <c r="D42" s="38" t="s">
        <v>181</v>
      </c>
      <c r="E42" s="99">
        <f>'[1]30.其他支出(p60)'!B11</f>
        <v>5620000</v>
      </c>
      <c r="F42" s="95">
        <v>5000000</v>
      </c>
      <c r="G42" s="92">
        <f t="shared" si="2"/>
        <v>620000</v>
      </c>
      <c r="H42" s="323">
        <f t="shared" si="3"/>
        <v>0.124</v>
      </c>
      <c r="I42" s="93"/>
    </row>
    <row r="43" spans="1:10" ht="27" customHeight="1" x14ac:dyDescent="0.25">
      <c r="A43" s="104">
        <f>A9+A15+A21+A27+A30+A35+A38+A40</f>
        <v>677006277</v>
      </c>
      <c r="B43" s="130"/>
      <c r="C43" s="131"/>
      <c r="D43" s="132" t="s">
        <v>182</v>
      </c>
      <c r="E43" s="106">
        <f>E9+E15+E21+E27+E30+E35+E38+E40</f>
        <v>758861000</v>
      </c>
      <c r="F43" s="112">
        <f>F9+F15+F21+F27+F30+F35+F38+F40</f>
        <v>722056000</v>
      </c>
      <c r="G43" s="16">
        <f>G9+G15+G21+G27+G30+G35+G38+G40</f>
        <v>36805000</v>
      </c>
      <c r="H43" s="322">
        <f>G43/F43</f>
        <v>5.0972500747864434E-2</v>
      </c>
      <c r="I43" s="133"/>
      <c r="J43" s="110"/>
    </row>
    <row r="44" spans="1:10" ht="27" customHeight="1" x14ac:dyDescent="0.25">
      <c r="A44" s="134"/>
      <c r="B44" s="128"/>
      <c r="C44" s="135"/>
      <c r="D44" s="128"/>
      <c r="E44" s="136"/>
      <c r="F44" s="137"/>
      <c r="G44" s="24"/>
      <c r="H44" s="329"/>
      <c r="I44" s="138"/>
      <c r="J44" s="110"/>
    </row>
    <row r="45" spans="1:10" s="331" customFormat="1" ht="24" customHeight="1" x14ac:dyDescent="0.25">
      <c r="A45" s="139" t="s">
        <v>138</v>
      </c>
      <c r="B45" s="140"/>
      <c r="C45" s="141"/>
      <c r="D45" s="140"/>
      <c r="E45" s="142"/>
      <c r="F45" s="137"/>
      <c r="G45" s="143"/>
      <c r="H45" s="330"/>
      <c r="I45" s="144"/>
    </row>
    <row r="46" spans="1:10" s="332" customFormat="1" ht="24" customHeight="1" x14ac:dyDescent="0.25">
      <c r="A46" s="2" t="s">
        <v>183</v>
      </c>
      <c r="B46" s="145"/>
      <c r="C46" s="2"/>
      <c r="D46" s="145"/>
      <c r="E46" s="2"/>
      <c r="F46" s="2"/>
      <c r="G46" s="39"/>
      <c r="H46" s="311"/>
      <c r="I46" s="150"/>
    </row>
    <row r="47" spans="1:10" s="147" customFormat="1" ht="27" customHeight="1" x14ac:dyDescent="0.25">
      <c r="A47" s="79" t="s">
        <v>184</v>
      </c>
      <c r="B47" s="78"/>
      <c r="C47" s="79"/>
      <c r="D47" s="78"/>
      <c r="E47" s="79"/>
      <c r="F47" s="2"/>
      <c r="G47" s="146"/>
      <c r="H47" s="333"/>
      <c r="I47" s="156"/>
    </row>
    <row r="48" spans="1:10" s="147" customFormat="1" ht="30" customHeight="1" x14ac:dyDescent="0.25">
      <c r="A48" s="79" t="s">
        <v>185</v>
      </c>
      <c r="B48" s="78"/>
      <c r="C48" s="79"/>
      <c r="D48" s="78"/>
      <c r="E48" s="79"/>
      <c r="F48" s="2"/>
      <c r="G48" s="146"/>
      <c r="H48" s="333"/>
      <c r="I48" s="156"/>
    </row>
    <row r="49" spans="1:9" s="147" customFormat="1" ht="30" customHeight="1" x14ac:dyDescent="0.25">
      <c r="A49" s="79" t="s">
        <v>186</v>
      </c>
      <c r="B49" s="78"/>
      <c r="C49" s="79"/>
      <c r="D49" s="78"/>
      <c r="E49" s="79"/>
      <c r="F49" s="2"/>
      <c r="G49" s="146"/>
      <c r="H49" s="333"/>
      <c r="I49" s="156"/>
    </row>
    <row r="50" spans="1:9" ht="30" customHeight="1" x14ac:dyDescent="0.25">
      <c r="A50" s="79" t="s">
        <v>187</v>
      </c>
    </row>
  </sheetData>
  <mergeCells count="20">
    <mergeCell ref="E6:E7"/>
    <mergeCell ref="F6:F7"/>
    <mergeCell ref="I6:I8"/>
    <mergeCell ref="G7:H7"/>
    <mergeCell ref="C9:D9"/>
    <mergeCell ref="A2:I2"/>
    <mergeCell ref="G6:H6"/>
    <mergeCell ref="A3:I3"/>
    <mergeCell ref="A4:I4"/>
    <mergeCell ref="G5:I5"/>
    <mergeCell ref="A6:A7"/>
    <mergeCell ref="B6:D7"/>
    <mergeCell ref="C38:D38"/>
    <mergeCell ref="C40:D40"/>
    <mergeCell ref="C8:D8"/>
    <mergeCell ref="C35:D35"/>
    <mergeCell ref="C30:D30"/>
    <mergeCell ref="C15:D15"/>
    <mergeCell ref="C21:D21"/>
    <mergeCell ref="C27:D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收支餘絀表</vt:lpstr>
      <vt:lpstr>資產變動表</vt:lpstr>
      <vt:lpstr>借款</vt:lpstr>
      <vt:lpstr>收入明細表</vt:lpstr>
      <vt:lpstr>支出明細表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羅靜萍</dc:creator>
  <cp:lastModifiedBy>羅靜萍</cp:lastModifiedBy>
  <dcterms:created xsi:type="dcterms:W3CDTF">2013-09-16T06:20:43Z</dcterms:created>
  <dcterms:modified xsi:type="dcterms:W3CDTF">2014-07-29T03:53:02Z</dcterms:modified>
</cp:coreProperties>
</file>