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5075" windowHeight="5805" activeTab="0"/>
  </bookViews>
  <sheets>
    <sheet name="收支餘絀表" sheetId="1" r:id="rId1"/>
    <sheet name="資產變動表" sheetId="2" r:id="rId2"/>
    <sheet name="借款" sheetId="3" r:id="rId3"/>
    <sheet name="收入明細表" sheetId="4" r:id="rId4"/>
    <sheet name="支出明細表" sheetId="5" r:id="rId5"/>
  </sheets>
  <externalReferences>
    <externalReference r:id="rId8"/>
  </externalReferences>
  <definedNames/>
  <calcPr calcId="145621"/>
</workbook>
</file>

<file path=xl/sharedStrings.xml><?xml version="1.0" encoding="utf-8"?>
<sst xmlns="http://schemas.openxmlformats.org/spreadsheetml/2006/main" count="219" uniqueCount="185">
  <si>
    <t>決算數</t>
  </si>
  <si>
    <t>學雜費收入</t>
  </si>
  <si>
    <t>推廣教育收入</t>
  </si>
  <si>
    <t>財務收入</t>
  </si>
  <si>
    <t>其他收入</t>
  </si>
  <si>
    <t>結存金額</t>
  </si>
  <si>
    <t>增加金額</t>
  </si>
  <si>
    <t>減少金額</t>
  </si>
  <si>
    <t>金  額</t>
  </si>
  <si>
    <t>函核定。</t>
  </si>
  <si>
    <t>率估計為2%。</t>
  </si>
  <si>
    <t>雜費收入</t>
  </si>
  <si>
    <t>預  算  數</t>
  </si>
  <si>
    <t>退休撫卹費</t>
  </si>
  <si>
    <t>51A2</t>
  </si>
  <si>
    <t>財務支出</t>
  </si>
  <si>
    <t>其他支出</t>
  </si>
  <si>
    <t>南開科技大學</t>
  </si>
  <si>
    <t>推廣教育支出</t>
  </si>
  <si>
    <t>產學合作支出</t>
  </si>
  <si>
    <t>本期餘(絀)</t>
  </si>
  <si>
    <t>預計固定資產及無形資產變動表</t>
  </si>
  <si>
    <t xml:space="preserve">                   單位:新台幣元</t>
  </si>
  <si>
    <t>科目名稱</t>
  </si>
  <si>
    <t xml:space="preserve">估計本年初       </t>
  </si>
  <si>
    <t xml:space="preserve">預計本年度       </t>
  </si>
  <si>
    <t xml:space="preserve">預計本年度          </t>
  </si>
  <si>
    <t xml:space="preserve">預計本年度        </t>
  </si>
  <si>
    <t>說明</t>
  </si>
  <si>
    <t>底結存金額</t>
  </si>
  <si>
    <t xml:space="preserve">  土地改良物</t>
  </si>
  <si>
    <t xml:space="preserve">  房屋及建築</t>
  </si>
  <si>
    <t xml:space="preserve">  機械儀器及設備</t>
  </si>
  <si>
    <t xml:space="preserve">  圖書及博物</t>
  </si>
  <si>
    <t xml:space="preserve">  其他設備</t>
  </si>
  <si>
    <t>固定資產淨額</t>
  </si>
  <si>
    <t>無形資產淨額</t>
  </si>
  <si>
    <t>固定資產及無形資產淨額合計</t>
  </si>
  <si>
    <t>教學研究及訓輔支出</t>
  </si>
  <si>
    <t>獎助學金支出</t>
  </si>
  <si>
    <t>編號：302</t>
  </si>
  <si>
    <t>南開科技大學</t>
  </si>
  <si>
    <t>收支餘絀預計表</t>
  </si>
  <si>
    <t>104學年度</t>
  </si>
  <si>
    <t xml:space="preserve">    單位 :新台幣元</t>
  </si>
  <si>
    <t>(前)年度</t>
  </si>
  <si>
    <t>科   目</t>
  </si>
  <si>
    <t>(本)年度</t>
  </si>
  <si>
    <t>估計</t>
  </si>
  <si>
    <t>比較增減</t>
  </si>
  <si>
    <t>預算數  (1)</t>
  </si>
  <si>
    <t>(上)年度     決算數        (2)</t>
  </si>
  <si>
    <t>金   額(3)=(1)-(2)</t>
  </si>
  <si>
    <t>%         (4)=(3)/  (2)*100</t>
  </si>
  <si>
    <t>各項收入</t>
  </si>
  <si>
    <t>產學合作收入</t>
  </si>
  <si>
    <t>補助及受贈收入</t>
  </si>
  <si>
    <t>各項支出</t>
  </si>
  <si>
    <t>董事會支出</t>
  </si>
  <si>
    <t>行政管理支出</t>
  </si>
  <si>
    <t>編號：303</t>
  </si>
  <si>
    <t xml:space="preserve"> 104學年度</t>
  </si>
  <si>
    <t xml:space="preserve">    全1頁第1頁</t>
  </si>
  <si>
    <t>固定資產</t>
  </si>
  <si>
    <t xml:space="preserve">  土地</t>
  </si>
  <si>
    <t xml:space="preserve">  機械儀器及設備</t>
  </si>
  <si>
    <t>累計折舊</t>
  </si>
  <si>
    <t xml:space="preserve">  房屋及建築</t>
  </si>
  <si>
    <t xml:space="preserve">  其他設備</t>
  </si>
  <si>
    <t>無形資產</t>
  </si>
  <si>
    <t xml:space="preserve">  電腦軟體</t>
  </si>
  <si>
    <t>累計攤銷</t>
  </si>
  <si>
    <t xml:space="preserve">  電腦軟體</t>
  </si>
  <si>
    <t>編號：305</t>
  </si>
  <si>
    <t>預計借入款變動表</t>
  </si>
  <si>
    <t xml:space="preserve"> 104 學年度</t>
  </si>
  <si>
    <t xml:space="preserve">    全1頁第1頁</t>
  </si>
  <si>
    <t xml:space="preserve">            單位 : 新台幣元</t>
  </si>
  <si>
    <t>借款用途</t>
  </si>
  <si>
    <t>預計借款期間</t>
  </si>
  <si>
    <t>估計期初</t>
  </si>
  <si>
    <t>預計本年度</t>
  </si>
  <si>
    <t xml:space="preserve">   預計期末   </t>
  </si>
  <si>
    <t>備  註</t>
  </si>
  <si>
    <t>金   額</t>
  </si>
  <si>
    <t>借入金額</t>
  </si>
  <si>
    <t>償還金額</t>
  </si>
  <si>
    <t>興建學生宿舍大樓</t>
  </si>
  <si>
    <t>15年</t>
  </si>
  <si>
    <t>教育部92年5月</t>
  </si>
  <si>
    <t>12日台技(二)</t>
  </si>
  <si>
    <t>字第</t>
  </si>
  <si>
    <t>0920056764號</t>
  </si>
  <si>
    <t>左列借款利</t>
  </si>
  <si>
    <t>合      計</t>
  </si>
  <si>
    <t>編號：306</t>
  </si>
  <si>
    <t>收入預算明細表</t>
  </si>
  <si>
    <t xml:space="preserve">           </t>
  </si>
  <si>
    <t xml:space="preserve">    104學年度</t>
  </si>
  <si>
    <t>科     目</t>
  </si>
  <si>
    <t>(本)年度預算與</t>
  </si>
  <si>
    <t>說明</t>
  </si>
  <si>
    <t xml:space="preserve">(前)年度   </t>
  </si>
  <si>
    <t xml:space="preserve">(本)年度        </t>
  </si>
  <si>
    <t>估計(上)</t>
  </si>
  <si>
    <t>估計(上)年度</t>
  </si>
  <si>
    <t>決算數</t>
  </si>
  <si>
    <t>預算數</t>
  </si>
  <si>
    <t>年度決算數</t>
  </si>
  <si>
    <t>決算比較</t>
  </si>
  <si>
    <t>編號</t>
  </si>
  <si>
    <t>名   稱</t>
  </si>
  <si>
    <t>差異</t>
  </si>
  <si>
    <t>%</t>
  </si>
  <si>
    <t>學雜費收入</t>
  </si>
  <si>
    <t>一</t>
  </si>
  <si>
    <t>學費收入</t>
  </si>
  <si>
    <t xml:space="preserve">  </t>
  </si>
  <si>
    <t xml:space="preserve"> </t>
  </si>
  <si>
    <t>實習實驗費收入</t>
  </si>
  <si>
    <t>推廣教育收入</t>
  </si>
  <si>
    <t>二</t>
  </si>
  <si>
    <t>產學合作收入</t>
  </si>
  <si>
    <t>補助收入</t>
  </si>
  <si>
    <t>受贈收入</t>
  </si>
  <si>
    <t>財務收入</t>
  </si>
  <si>
    <t xml:space="preserve">  </t>
  </si>
  <si>
    <t>利息收入</t>
  </si>
  <si>
    <t>基金收益</t>
  </si>
  <si>
    <t>其他收入</t>
  </si>
  <si>
    <t>財產交易賸餘</t>
  </si>
  <si>
    <t>試務費收入</t>
  </si>
  <si>
    <t>住宿費收入</t>
  </si>
  <si>
    <t>雜項收入</t>
  </si>
  <si>
    <t>合       計</t>
  </si>
  <si>
    <t>本年度預算與估計上年度決算之比較，重大差異說明：</t>
  </si>
  <si>
    <t>一、 學雜費收入：</t>
  </si>
  <si>
    <t xml:space="preserve">    (一)104學年度上、下學期，繳費學生平均數預計6,353人。</t>
  </si>
  <si>
    <t xml:space="preserve">    (二)預算數計算進位至仟元。</t>
  </si>
  <si>
    <t>二、推廣教育收入：主要係餐飲服務學位學程學分班減少所致。</t>
  </si>
  <si>
    <t>編號：307</t>
  </si>
  <si>
    <t xml:space="preserve">    支出預算明細表     </t>
  </si>
  <si>
    <t xml:space="preserve">                                     104學年度                         全2頁第2頁</t>
  </si>
  <si>
    <t xml:space="preserve">(前) 年  度   </t>
  </si>
  <si>
    <t>科       目</t>
  </si>
  <si>
    <t xml:space="preserve">(本) 年  度       </t>
  </si>
  <si>
    <t xml:space="preserve">估計(上)年度     </t>
  </si>
  <si>
    <t>(本)年度預算與估計</t>
  </si>
  <si>
    <t>(上)年度決算比較</t>
  </si>
  <si>
    <t>決   算   數</t>
  </si>
  <si>
    <t>編 號</t>
  </si>
  <si>
    <t>名   稱</t>
  </si>
  <si>
    <t>決算數</t>
  </si>
  <si>
    <t>差異</t>
  </si>
  <si>
    <t>%</t>
  </si>
  <si>
    <t>人事費</t>
  </si>
  <si>
    <t>一</t>
  </si>
  <si>
    <t>業務費</t>
  </si>
  <si>
    <t xml:space="preserve">   </t>
  </si>
  <si>
    <t>出席及交通費</t>
  </si>
  <si>
    <t>折舊及攤銷</t>
  </si>
  <si>
    <t>人事費</t>
  </si>
  <si>
    <t>業務費</t>
  </si>
  <si>
    <t>二</t>
  </si>
  <si>
    <t>維護費</t>
  </si>
  <si>
    <t>退休撫卹費</t>
  </si>
  <si>
    <t>教學研究及訓輔支出</t>
  </si>
  <si>
    <t>獎助學金支出</t>
  </si>
  <si>
    <t>獎學金支出</t>
  </si>
  <si>
    <t>助學金支出</t>
  </si>
  <si>
    <t>推廣教育支出</t>
  </si>
  <si>
    <t>折舊及攤銷</t>
  </si>
  <si>
    <t>產學合作支出</t>
  </si>
  <si>
    <t>財務支出</t>
  </si>
  <si>
    <t>利息費用</t>
  </si>
  <si>
    <t>51A0</t>
  </si>
  <si>
    <t>其他支出</t>
  </si>
  <si>
    <t>51A1</t>
  </si>
  <si>
    <t>試務費支出</t>
  </si>
  <si>
    <t>財產交易短絀</t>
  </si>
  <si>
    <t>51A3</t>
  </si>
  <si>
    <t>超額年金給付</t>
  </si>
  <si>
    <t>合     計</t>
  </si>
  <si>
    <t xml:space="preserve"> 一、人事費：增加$5,967,000，係增加編列績效獎金及教職員晉級等。</t>
  </si>
  <si>
    <t xml:space="preserve"> 二、業務費：增加$10,767,000，主要係增加校務推展費用。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</si>
</sst>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_ "/>
    <numFmt numFmtId="177" formatCode="#,##0_);[Red]\(#,##0\)"/>
    <numFmt numFmtId="178" formatCode="_-* #,##0_-;\-* #,##0_-;_-* &quot;-&quot;??_-;_-@_-"/>
    <numFmt numFmtId="179" formatCode="#,##0_);\(#,##0\)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12"/>
      <name val="新細明體"/>
      <family val="1"/>
    </font>
    <font>
      <sz val="18"/>
      <name val="標楷體"/>
      <family val="4"/>
    </font>
    <font>
      <sz val="12"/>
      <color indexed="12"/>
      <name val="新細明體"/>
      <family val="1"/>
    </font>
    <font>
      <sz val="10"/>
      <color indexed="8"/>
      <name val="標楷體"/>
      <family val="4"/>
    </font>
    <font>
      <sz val="11"/>
      <name val="標楷體"/>
      <family val="4"/>
    </font>
    <font>
      <b/>
      <sz val="10"/>
      <color indexed="8"/>
      <name val="標楷體"/>
      <family val="4"/>
    </font>
    <font>
      <b/>
      <sz val="10"/>
      <name val="標楷體"/>
      <family val="4"/>
    </font>
    <font>
      <sz val="10"/>
      <name val="新細明體"/>
      <family val="1"/>
    </font>
    <font>
      <b/>
      <sz val="12"/>
      <color rgb="FFFF0000"/>
      <name val="標楷體"/>
      <family val="4"/>
    </font>
    <font>
      <sz val="10"/>
      <color indexed="8"/>
      <name val="新細明體"/>
      <family val="1"/>
    </font>
    <font>
      <b/>
      <sz val="12"/>
      <color indexed="10"/>
      <name val="新細明體"/>
      <family val="1"/>
    </font>
    <font>
      <sz val="11"/>
      <name val="新細明體"/>
      <family val="1"/>
    </font>
    <font>
      <sz val="10"/>
      <name val="標楷體"/>
      <family val="4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Protection="0">
      <alignment/>
    </xf>
    <xf numFmtId="9" fontId="3" fillId="0" borderId="0" applyFont="0" applyFill="0" applyBorder="0" applyAlignment="0" applyProtection="0"/>
  </cellStyleXfs>
  <cellXfs count="348">
    <xf numFmtId="0" fontId="0" fillId="0" borderId="0" xfId="0" applyAlignment="1">
      <alignment vertical="center"/>
    </xf>
    <xf numFmtId="178" fontId="6" fillId="2" borderId="0" xfId="27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78" fontId="6" fillId="2" borderId="0" xfId="27" applyNumberFormat="1" applyFont="1" applyFill="1" applyAlignment="1">
      <alignment vertical="center"/>
    </xf>
    <xf numFmtId="178" fontId="6" fillId="0" borderId="0" xfId="27" applyNumberFormat="1" applyFont="1" applyAlignment="1">
      <alignment vertical="center"/>
    </xf>
    <xf numFmtId="178" fontId="6" fillId="0" borderId="1" xfId="27" applyNumberFormat="1" applyFont="1" applyFill="1" applyBorder="1" applyAlignment="1">
      <alignment vertical="center"/>
    </xf>
    <xf numFmtId="178" fontId="6" fillId="0" borderId="2" xfId="27" applyNumberFormat="1" applyFont="1" applyFill="1" applyBorder="1" applyAlignment="1">
      <alignment vertical="center"/>
    </xf>
    <xf numFmtId="177" fontId="10" fillId="0" borderId="2" xfId="27" applyNumberFormat="1" applyFont="1" applyFill="1" applyBorder="1" applyAlignment="1">
      <alignment horizontal="center" vertical="center"/>
    </xf>
    <xf numFmtId="177" fontId="6" fillId="0" borderId="0" xfId="27" applyNumberFormat="1" applyFont="1" applyFill="1" applyAlignment="1">
      <alignment vertical="center"/>
    </xf>
    <xf numFmtId="43" fontId="6" fillId="0" borderId="3" xfId="27" applyFont="1" applyBorder="1" applyAlignment="1">
      <alignment horizontal="center" vertical="center" wrapText="1"/>
    </xf>
    <xf numFmtId="178" fontId="6" fillId="0" borderId="0" xfId="27" applyNumberFormat="1" applyFont="1" applyFill="1" applyAlignment="1">
      <alignment vertical="center"/>
    </xf>
    <xf numFmtId="43" fontId="10" fillId="0" borderId="4" xfId="27" applyFont="1" applyFill="1" applyBorder="1" applyAlignment="1">
      <alignment horizontal="center" vertical="center" wrapText="1"/>
    </xf>
    <xf numFmtId="178" fontId="6" fillId="0" borderId="4" xfId="27" applyNumberFormat="1" applyFont="1" applyFill="1" applyBorder="1" applyAlignment="1">
      <alignment horizontal="center" vertical="center" wrapText="1"/>
    </xf>
    <xf numFmtId="178" fontId="6" fillId="0" borderId="3" xfId="27" applyNumberFormat="1" applyFont="1" applyFill="1" applyBorder="1" applyAlignment="1">
      <alignment horizontal="center" vertical="center" wrapText="1"/>
    </xf>
    <xf numFmtId="179" fontId="6" fillId="0" borderId="2" xfId="27" applyNumberFormat="1" applyFont="1" applyBorder="1" applyAlignment="1">
      <alignment horizontal="center" vertical="center"/>
    </xf>
    <xf numFmtId="179" fontId="11" fillId="0" borderId="2" xfId="27" applyNumberFormat="1" applyFont="1" applyBorder="1" applyAlignment="1">
      <alignment vertical="center"/>
    </xf>
    <xf numFmtId="176" fontId="11" fillId="0" borderId="2" xfId="27" applyNumberFormat="1" applyFont="1" applyBorder="1" applyAlignment="1">
      <alignment horizontal="right" vertical="center"/>
    </xf>
    <xf numFmtId="177" fontId="6" fillId="0" borderId="4" xfId="27" applyNumberFormat="1" applyFont="1" applyFill="1" applyBorder="1" applyAlignment="1">
      <alignment horizontal="center" vertical="center" wrapText="1"/>
    </xf>
    <xf numFmtId="177" fontId="6" fillId="0" borderId="3" xfId="27" applyNumberFormat="1" applyFont="1" applyFill="1" applyBorder="1" applyAlignment="1">
      <alignment horizontal="center" vertical="center" wrapText="1"/>
    </xf>
    <xf numFmtId="177" fontId="6" fillId="0" borderId="2" xfId="27" applyNumberFormat="1" applyFont="1" applyFill="1" applyBorder="1" applyAlignment="1">
      <alignment horizontal="right" vertical="center"/>
    </xf>
    <xf numFmtId="43" fontId="10" fillId="0" borderId="1" xfId="27" applyFont="1" applyFill="1" applyBorder="1" applyAlignment="1">
      <alignment horizontal="center" vertical="center" wrapText="1"/>
    </xf>
    <xf numFmtId="176" fontId="11" fillId="0" borderId="0" xfId="27" applyNumberFormat="1" applyFont="1" applyBorder="1" applyAlignment="1">
      <alignment horizontal="right" vertical="center"/>
    </xf>
    <xf numFmtId="0" fontId="6" fillId="0" borderId="1" xfId="27" applyNumberFormat="1" applyFont="1" applyFill="1" applyBorder="1" applyAlignment="1">
      <alignment horizontal="center" vertical="center"/>
    </xf>
    <xf numFmtId="0" fontId="6" fillId="0" borderId="1" xfId="27" applyNumberFormat="1" applyFont="1" applyFill="1" applyBorder="1" applyAlignment="1">
      <alignment vertical="center"/>
    </xf>
    <xf numFmtId="176" fontId="6" fillId="0" borderId="1" xfId="27" applyNumberFormat="1" applyFont="1" applyFill="1" applyBorder="1" applyAlignment="1">
      <alignment vertical="center"/>
    </xf>
    <xf numFmtId="0" fontId="7" fillId="0" borderId="1" xfId="27" applyNumberFormat="1" applyFont="1" applyFill="1" applyBorder="1" applyAlignment="1">
      <alignment vertical="center"/>
    </xf>
    <xf numFmtId="178" fontId="7" fillId="0" borderId="1" xfId="27" applyNumberFormat="1" applyFont="1" applyFill="1" applyBorder="1" applyAlignment="1">
      <alignment vertical="center"/>
    </xf>
    <xf numFmtId="178" fontId="7" fillId="0" borderId="0" xfId="27" applyNumberFormat="1" applyFont="1" applyFill="1" applyAlignment="1">
      <alignment vertical="center"/>
    </xf>
    <xf numFmtId="177" fontId="11" fillId="0" borderId="2" xfId="27" applyNumberFormat="1" applyFont="1" applyFill="1" applyBorder="1" applyAlignment="1">
      <alignment horizontal="right" vertical="center"/>
    </xf>
    <xf numFmtId="179" fontId="6" fillId="0" borderId="2" xfId="27" applyNumberFormat="1" applyFont="1" applyFill="1" applyBorder="1" applyAlignment="1">
      <alignment horizontal="right" vertical="center"/>
    </xf>
    <xf numFmtId="179" fontId="11" fillId="0" borderId="2" xfId="27" applyNumberFormat="1" applyFont="1" applyFill="1" applyBorder="1" applyAlignment="1">
      <alignment horizontal="right" vertical="center"/>
    </xf>
    <xf numFmtId="178" fontId="6" fillId="0" borderId="4" xfId="27" applyNumberFormat="1" applyFont="1" applyFill="1" applyBorder="1" applyAlignment="1">
      <alignment horizontal="center" vertical="center"/>
    </xf>
    <xf numFmtId="178" fontId="6" fillId="2" borderId="3" xfId="27" applyNumberFormat="1" applyFont="1" applyFill="1" applyBorder="1" applyAlignment="1">
      <alignment horizontal="center" vertical="center" wrapText="1"/>
    </xf>
    <xf numFmtId="178" fontId="6" fillId="2" borderId="5" xfId="27" applyNumberFormat="1" applyFont="1" applyFill="1" applyBorder="1" applyAlignment="1">
      <alignment vertical="center"/>
    </xf>
    <xf numFmtId="179" fontId="6" fillId="2" borderId="1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 shrinkToFit="1"/>
    </xf>
    <xf numFmtId="179" fontId="6" fillId="2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178" fontId="11" fillId="0" borderId="2" xfId="27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178" fontId="6" fillId="0" borderId="2" xfId="27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8" fontId="6" fillId="2" borderId="2" xfId="27" applyNumberFormat="1" applyFont="1" applyFill="1" applyBorder="1" applyAlignment="1">
      <alignment horizontal="right" vertical="center"/>
    </xf>
    <xf numFmtId="177" fontId="6" fillId="2" borderId="2" xfId="27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7" fontId="6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shrinkToFit="1"/>
    </xf>
    <xf numFmtId="178" fontId="6" fillId="0" borderId="0" xfId="27" applyNumberFormat="1" applyFont="1" applyFill="1" applyAlignment="1">
      <alignment horizontal="center" vertical="center"/>
    </xf>
    <xf numFmtId="178" fontId="6" fillId="0" borderId="1" xfId="27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79" fontId="15" fillId="0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178" fontId="11" fillId="0" borderId="2" xfId="27" applyNumberFormat="1" applyFont="1" applyBorder="1" applyAlignment="1">
      <alignment vertical="center"/>
    </xf>
    <xf numFmtId="0" fontId="11" fillId="0" borderId="4" xfId="0" applyFont="1" applyBorder="1" applyAlignment="1">
      <alignment vertical="center" shrinkToFit="1"/>
    </xf>
    <xf numFmtId="179" fontId="11" fillId="0" borderId="2" xfId="0" applyNumberFormat="1" applyFont="1" applyBorder="1" applyAlignment="1">
      <alignment horizontal="right" vertical="center"/>
    </xf>
    <xf numFmtId="179" fontId="11" fillId="2" borderId="2" xfId="0" applyNumberFormat="1" applyFont="1" applyFill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6" fillId="0" borderId="5" xfId="27" applyNumberFormat="1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179" fontId="6" fillId="0" borderId="1" xfId="0" applyNumberFormat="1" applyFont="1" applyBorder="1" applyAlignment="1">
      <alignment horizontal="right" vertical="center"/>
    </xf>
    <xf numFmtId="179" fontId="6" fillId="2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78" fontId="6" fillId="2" borderId="1" xfId="27" applyNumberFormat="1" applyFont="1" applyFill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center" vertical="center" shrinkToFit="1"/>
    </xf>
    <xf numFmtId="178" fontId="6" fillId="0" borderId="5" xfId="27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vertical="center"/>
    </xf>
    <xf numFmtId="0" fontId="6" fillId="0" borderId="6" xfId="0" applyFont="1" applyFill="1" applyBorder="1" applyAlignment="1">
      <alignment vertical="center" shrinkToFit="1"/>
    </xf>
    <xf numFmtId="176" fontId="6" fillId="2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 shrinkToFit="1"/>
    </xf>
    <xf numFmtId="179" fontId="8" fillId="0" borderId="0" xfId="0" applyNumberFormat="1" applyFont="1" applyAlignment="1">
      <alignment vertical="center"/>
    </xf>
    <xf numFmtId="178" fontId="11" fillId="0" borderId="7" xfId="27" applyNumberFormat="1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179" fontId="11" fillId="0" borderId="2" xfId="0" applyNumberFormat="1" applyFont="1" applyBorder="1" applyAlignment="1">
      <alignment vertical="center"/>
    </xf>
    <xf numFmtId="179" fontId="11" fillId="2" borderId="2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178" fontId="11" fillId="2" borderId="2" xfId="27" applyNumberFormat="1" applyFont="1" applyFill="1" applyBorder="1" applyAlignment="1">
      <alignment horizontal="right" vertical="center"/>
    </xf>
    <xf numFmtId="178" fontId="6" fillId="0" borderId="8" xfId="27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vertical="center"/>
    </xf>
    <xf numFmtId="178" fontId="6" fillId="2" borderId="3" xfId="27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8" fontId="11" fillId="0" borderId="7" xfId="27" applyNumberFormat="1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 shrinkToFit="1"/>
    </xf>
    <xf numFmtId="178" fontId="6" fillId="0" borderId="3" xfId="27" applyNumberFormat="1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78" fontId="6" fillId="0" borderId="1" xfId="27" applyNumberFormat="1" applyFont="1" applyBorder="1" applyAlignment="1">
      <alignment vertical="center"/>
    </xf>
    <xf numFmtId="0" fontId="11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11" fillId="0" borderId="0" xfId="0" applyFont="1" applyBorder="1" applyAlignment="1">
      <alignment vertical="center" shrinkToFit="1"/>
    </xf>
    <xf numFmtId="0" fontId="6" fillId="0" borderId="3" xfId="0" applyFont="1" applyBorder="1" applyAlignment="1">
      <alignment horizontal="right"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176" fontId="17" fillId="0" borderId="3" xfId="0" applyNumberFormat="1" applyFont="1" applyBorder="1" applyAlignment="1">
      <alignment horizontal="center" vertical="center" shrinkToFit="1"/>
    </xf>
    <xf numFmtId="178" fontId="11" fillId="0" borderId="0" xfId="27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9" fontId="21" fillId="0" borderId="0" xfId="0" applyNumberFormat="1" applyFont="1" applyBorder="1" applyAlignment="1">
      <alignment vertical="center"/>
    </xf>
    <xf numFmtId="178" fontId="11" fillId="2" borderId="0" xfId="27" applyNumberFormat="1" applyFont="1" applyFill="1" applyBorder="1" applyAlignment="1">
      <alignment horizontal="right" vertical="center"/>
    </xf>
    <xf numFmtId="176" fontId="17" fillId="0" borderId="0" xfId="0" applyNumberFormat="1" applyFont="1" applyBorder="1" applyAlignment="1">
      <alignment horizontal="center" vertical="center"/>
    </xf>
    <xf numFmtId="178" fontId="6" fillId="2" borderId="0" xfId="27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/>
    </xf>
    <xf numFmtId="179" fontId="11" fillId="2" borderId="0" xfId="0" applyNumberFormat="1" applyFont="1" applyFill="1" applyBorder="1" applyAlignment="1">
      <alignment vertical="center"/>
    </xf>
    <xf numFmtId="176" fontId="11" fillId="2" borderId="0" xfId="27" applyNumberFormat="1" applyFont="1" applyFill="1" applyBorder="1" applyAlignment="1">
      <alignment horizontal="right" vertical="center"/>
    </xf>
    <xf numFmtId="176" fontId="1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17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9" fontId="0" fillId="0" borderId="0" xfId="0" applyNumberFormat="1" applyFont="1" applyAlignment="1">
      <alignment vertical="center"/>
    </xf>
    <xf numFmtId="0" fontId="6" fillId="0" borderId="2" xfId="0" applyFont="1" applyFill="1" applyBorder="1" applyAlignment="1">
      <alignment horizontal="left" vertical="center" shrinkToFit="1"/>
    </xf>
    <xf numFmtId="0" fontId="2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shrinkToFit="1"/>
    </xf>
    <xf numFmtId="179" fontId="12" fillId="0" borderId="2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78" fontId="6" fillId="0" borderId="5" xfId="2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shrinkToFit="1"/>
    </xf>
    <xf numFmtId="179" fontId="10" fillId="0" borderId="0" xfId="0" applyNumberFormat="1" applyFont="1" applyFill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8" fontId="11" fillId="0" borderId="7" xfId="27" applyNumberFormat="1" applyFont="1" applyFill="1" applyBorder="1" applyAlignment="1">
      <alignment vertical="center"/>
    </xf>
    <xf numFmtId="179" fontId="12" fillId="0" borderId="7" xfId="0" applyNumberFormat="1" applyFont="1" applyFill="1" applyBorder="1" applyAlignment="1">
      <alignment vertical="center"/>
    </xf>
    <xf numFmtId="179" fontId="12" fillId="0" borderId="2" xfId="0" applyNumberFormat="1" applyFont="1" applyFill="1" applyBorder="1" applyAlignment="1">
      <alignment vertical="center"/>
    </xf>
    <xf numFmtId="179" fontId="10" fillId="0" borderId="6" xfId="27" applyNumberFormat="1" applyFont="1" applyFill="1" applyBorder="1" applyAlignment="1" quotePrefix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shrinkToFit="1"/>
    </xf>
    <xf numFmtId="179" fontId="10" fillId="0" borderId="3" xfId="0" applyNumberFormat="1" applyFont="1" applyFill="1" applyBorder="1" applyAlignment="1">
      <alignment vertical="center"/>
    </xf>
    <xf numFmtId="179" fontId="11" fillId="0" borderId="7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179" fontId="11" fillId="0" borderId="2" xfId="27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shrinkToFit="1"/>
    </xf>
    <xf numFmtId="179" fontId="12" fillId="0" borderId="2" xfId="27" applyNumberFormat="1" applyFont="1" applyFill="1" applyBorder="1" applyAlignment="1">
      <alignment vertical="center"/>
    </xf>
    <xf numFmtId="176" fontId="11" fillId="0" borderId="2" xfId="27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8" fontId="6" fillId="2" borderId="4" xfId="27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8" fontId="10" fillId="0" borderId="13" xfId="27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8" fontId="10" fillId="0" borderId="5" xfId="27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8" fontId="10" fillId="0" borderId="8" xfId="27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9" fillId="0" borderId="5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3" fontId="6" fillId="0" borderId="4" xfId="2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8" fontId="6" fillId="2" borderId="4" xfId="27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8" fontId="6" fillId="0" borderId="4" xfId="27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43" fontId="6" fillId="0" borderId="4" xfId="27" applyFont="1" applyFill="1" applyBorder="1" applyAlignment="1">
      <alignment horizontal="center" vertical="center" wrapText="1"/>
    </xf>
    <xf numFmtId="178" fontId="6" fillId="0" borderId="2" xfId="27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3" fontId="6" fillId="0" borderId="3" xfId="27" applyFont="1" applyFill="1" applyBorder="1" applyAlignment="1">
      <alignment horizontal="center" vertical="center" wrapText="1"/>
    </xf>
    <xf numFmtId="178" fontId="6" fillId="0" borderId="2" xfId="27" applyNumberFormat="1" applyFont="1" applyFill="1" applyBorder="1" applyAlignment="1">
      <alignment horizontal="center" vertical="center" wrapText="1"/>
    </xf>
    <xf numFmtId="9" fontId="17" fillId="0" borderId="2" xfId="0" applyNumberFormat="1" applyFont="1" applyFill="1" applyBorder="1" applyAlignment="1">
      <alignment horizontal="center" vertical="center" wrapText="1"/>
    </xf>
    <xf numFmtId="178" fontId="11" fillId="0" borderId="5" xfId="27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179" fontId="11" fillId="0" borderId="1" xfId="0" applyNumberFormat="1" applyFont="1" applyFill="1" applyBorder="1" applyAlignment="1">
      <alignment horizontal="right" vertical="center"/>
    </xf>
    <xf numFmtId="178" fontId="11" fillId="0" borderId="1" xfId="27" applyNumberFormat="1" applyFont="1" applyFill="1" applyBorder="1" applyAlignment="1">
      <alignment horizontal="right" vertical="center"/>
    </xf>
    <xf numFmtId="176" fontId="11" fillId="0" borderId="6" xfId="27" applyNumberFormat="1" applyFont="1" applyFill="1" applyBorder="1" applyAlignment="1">
      <alignment horizontal="right" vertical="center"/>
    </xf>
    <xf numFmtId="9" fontId="11" fillId="0" borderId="1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vertical="center"/>
    </xf>
    <xf numFmtId="176" fontId="6" fillId="0" borderId="0" xfId="27" applyNumberFormat="1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179" fontId="11" fillId="0" borderId="5" xfId="27" applyNumberFormat="1" applyFont="1" applyFill="1" applyBorder="1" applyAlignment="1">
      <alignment vertical="center"/>
    </xf>
    <xf numFmtId="176" fontId="11" fillId="0" borderId="0" xfId="27" applyNumberFormat="1" applyFont="1" applyFill="1" applyAlignment="1">
      <alignment vertical="center"/>
    </xf>
    <xf numFmtId="9" fontId="1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9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179" fontId="6" fillId="0" borderId="5" xfId="0" applyNumberFormat="1" applyFont="1" applyFill="1" applyBorder="1" applyAlignment="1">
      <alignment vertical="center"/>
    </xf>
    <xf numFmtId="179" fontId="6" fillId="0" borderId="3" xfId="0" applyNumberFormat="1" applyFont="1" applyFill="1" applyBorder="1" applyAlignment="1">
      <alignment vertical="center"/>
    </xf>
    <xf numFmtId="178" fontId="11" fillId="0" borderId="2" xfId="27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9" fontId="11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 vertical="center"/>
    </xf>
    <xf numFmtId="177" fontId="3" fillId="0" borderId="0" xfId="27" applyNumberFormat="1" applyFont="1" applyFill="1" applyAlignment="1">
      <alignment vertical="center"/>
    </xf>
    <xf numFmtId="178" fontId="3" fillId="2" borderId="0" xfId="27" applyNumberFormat="1" applyFont="1" applyFill="1" applyAlignment="1">
      <alignment vertical="center"/>
    </xf>
    <xf numFmtId="177" fontId="11" fillId="2" borderId="2" xfId="27" applyNumberFormat="1" applyFont="1" applyFill="1" applyBorder="1" applyAlignment="1">
      <alignment horizontal="right" vertical="center"/>
    </xf>
    <xf numFmtId="179" fontId="11" fillId="2" borderId="2" xfId="27" applyNumberFormat="1" applyFont="1" applyFill="1" applyBorder="1" applyAlignment="1">
      <alignment horizontal="right" vertical="center"/>
    </xf>
    <xf numFmtId="179" fontId="6" fillId="2" borderId="2" xfId="27" applyNumberFormat="1" applyFont="1" applyFill="1" applyBorder="1" applyAlignment="1">
      <alignment horizontal="right" vertical="center"/>
    </xf>
    <xf numFmtId="177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9" fontId="6" fillId="0" borderId="9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27" applyNumberFormat="1" applyFont="1" applyFill="1" applyBorder="1" applyAlignment="1">
      <alignment horizontal="center" vertical="center"/>
    </xf>
    <xf numFmtId="49" fontId="6" fillId="0" borderId="2" xfId="27" applyNumberFormat="1" applyFont="1" applyFill="1" applyBorder="1" applyAlignment="1">
      <alignment horizontal="center" vertical="center"/>
    </xf>
    <xf numFmtId="9" fontId="9" fillId="0" borderId="0" xfId="0" applyNumberFormat="1" applyFont="1" applyFill="1" applyAlignment="1">
      <alignment vertical="center"/>
    </xf>
    <xf numFmtId="9" fontId="6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9" fontId="6" fillId="0" borderId="9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9" fontId="10" fillId="0" borderId="7" xfId="0" applyNumberFormat="1" applyFont="1" applyFill="1" applyBorder="1" applyAlignment="1">
      <alignment horizontal="center" vertical="center"/>
    </xf>
    <xf numFmtId="9" fontId="11" fillId="0" borderId="5" xfId="0" applyNumberFormat="1" applyFont="1" applyFill="1" applyBorder="1" applyAlignment="1">
      <alignment horizontal="right" vertical="center"/>
    </xf>
    <xf numFmtId="178" fontId="6" fillId="0" borderId="1" xfId="27" applyNumberFormat="1" applyFont="1" applyFill="1" applyBorder="1" applyAlignment="1">
      <alignment horizontal="right" vertical="center"/>
    </xf>
    <xf numFmtId="9" fontId="6" fillId="0" borderId="5" xfId="0" applyNumberFormat="1" applyFont="1" applyFill="1" applyBorder="1" applyAlignment="1">
      <alignment horizontal="right" vertical="center"/>
    </xf>
    <xf numFmtId="179" fontId="11" fillId="0" borderId="2" xfId="0" applyNumberFormat="1" applyFont="1" applyFill="1" applyBorder="1" applyAlignment="1">
      <alignment vertical="center"/>
    </xf>
    <xf numFmtId="9" fontId="6" fillId="0" borderId="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176" fontId="10" fillId="0" borderId="0" xfId="27" applyNumberFormat="1" applyFont="1" applyFill="1" applyBorder="1" applyAlignment="1">
      <alignment vertical="center"/>
    </xf>
    <xf numFmtId="9" fontId="11" fillId="0" borderId="7" xfId="0" applyNumberFormat="1" applyFont="1" applyFill="1" applyBorder="1" applyAlignment="1">
      <alignment horizontal="right" vertical="center"/>
    </xf>
    <xf numFmtId="179" fontId="0" fillId="2" borderId="0" xfId="0" applyNumberFormat="1" applyFont="1" applyFill="1" applyAlignment="1">
      <alignment vertical="center"/>
    </xf>
    <xf numFmtId="9" fontId="0" fillId="2" borderId="0" xfId="0" applyNumberFormat="1" applyFont="1" applyFill="1" applyAlignment="1">
      <alignment vertical="center"/>
    </xf>
    <xf numFmtId="9" fontId="6" fillId="2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9" fontId="0" fillId="0" borderId="0" xfId="0" applyNumberFormat="1" applyFont="1" applyFill="1" applyAlignment="1">
      <alignment vertical="center"/>
    </xf>
    <xf numFmtId="9" fontId="0" fillId="0" borderId="0" xfId="0" applyNumberFormat="1" applyFont="1" applyAlignment="1">
      <alignment vertical="center"/>
    </xf>
    <xf numFmtId="9" fontId="8" fillId="0" borderId="0" xfId="0" applyNumberFormat="1" applyFont="1" applyAlignment="1">
      <alignment vertical="center"/>
    </xf>
    <xf numFmtId="178" fontId="17" fillId="0" borderId="13" xfId="27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78" fontId="17" fillId="0" borderId="8" xfId="27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11" fillId="0" borderId="7" xfId="0" applyNumberFormat="1" applyFont="1" applyBorder="1" applyAlignment="1">
      <alignment horizontal="right" vertical="center" shrinkToFit="1"/>
    </xf>
    <xf numFmtId="9" fontId="6" fillId="0" borderId="5" xfId="0" applyNumberFormat="1" applyFont="1" applyBorder="1" applyAlignment="1">
      <alignment horizontal="right" vertical="center" shrinkToFit="1"/>
    </xf>
    <xf numFmtId="179" fontId="6" fillId="0" borderId="1" xfId="27" applyNumberFormat="1" applyFont="1" applyFill="1" applyBorder="1" applyAlignment="1">
      <alignment vertical="center"/>
    </xf>
    <xf numFmtId="9" fontId="6" fillId="0" borderId="8" xfId="0" applyNumberFormat="1" applyFont="1" applyBorder="1" applyAlignment="1">
      <alignment horizontal="right" vertical="center" shrinkToFit="1"/>
    </xf>
    <xf numFmtId="9" fontId="6" fillId="0" borderId="3" xfId="0" applyNumberFormat="1" applyFont="1" applyBorder="1" applyAlignment="1">
      <alignment horizontal="right" vertical="center" shrinkToFit="1"/>
    </xf>
    <xf numFmtId="0" fontId="6" fillId="3" borderId="3" xfId="0" applyFont="1" applyFill="1" applyBorder="1" applyAlignment="1">
      <alignment horizontal="center" vertical="center" shrinkToFit="1"/>
    </xf>
    <xf numFmtId="9" fontId="11" fillId="0" borderId="2" xfId="0" applyNumberFormat="1" applyFont="1" applyBorder="1" applyAlignment="1">
      <alignment horizontal="right" vertical="center" shrinkToFit="1"/>
    </xf>
    <xf numFmtId="179" fontId="6" fillId="0" borderId="1" xfId="0" applyNumberFormat="1" applyFont="1" applyFill="1" applyBorder="1" applyAlignment="1">
      <alignment horizontal="right" vertical="center"/>
    </xf>
    <xf numFmtId="176" fontId="6" fillId="2" borderId="5" xfId="27" applyNumberFormat="1" applyFont="1" applyFill="1" applyBorder="1" applyAlignment="1">
      <alignment vertical="center"/>
    </xf>
    <xf numFmtId="9" fontId="11" fillId="0" borderId="0" xfId="0" applyNumberFormat="1" applyFont="1" applyBorder="1" applyAlignment="1">
      <alignment horizontal="right" vertical="center"/>
    </xf>
    <xf numFmtId="9" fontId="11" fillId="2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9" fontId="6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4" xfId="20"/>
    <cellStyle name="一般 11" xfId="21"/>
    <cellStyle name="一般 12" xfId="22"/>
    <cellStyle name="一般 2" xfId="23"/>
    <cellStyle name="一般 3" xfId="24"/>
    <cellStyle name="一般 6" xfId="25"/>
    <cellStyle name="一般 7" xfId="26"/>
    <cellStyle name="千分位 3" xfId="27"/>
    <cellStyle name="千分位 2" xfId="28"/>
    <cellStyle name="百分比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nny\AppData\Local\Temp\Rar$DI00.084\&#38468;&#20214;5&#65306;&#38928;&#31639;&#26360;(P5~8,P13~6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測試"/>
      <sheetName val="1.圖-收入(p5)"/>
      <sheetName val="2.圖-總支出(p6)"/>
      <sheetName val="3.圖-經常門支出(p7)"/>
      <sheetName val="4.圖-資本門支出(p8)"/>
      <sheetName val="5.收支餘絀表(p14)"/>
      <sheetName val="6.資產變動表(p15)"/>
      <sheetName val="7.增置資產明細(p16~26)"/>
      <sheetName val="8.借款(P27)"/>
      <sheetName val="9.收入明細表(p28)"/>
      <sheetName val="10.圖-學雜費--身份別(p29)"/>
      <sheetName val="11.圖-學雜費--部別(p30)"/>
      <sheetName val="12.圖-學雜費(日)P31"/>
      <sheetName val="13.圖-學雜費--日(p32)"/>
      <sheetName val="12.圖-學雜費(夜)P32"/>
      <sheetName val="13.圖-學雜費-進(p33)"/>
      <sheetName val="14.學雜費收入(P34~P43)"/>
      <sheetName val="15.推廣收入(p44)"/>
      <sheetName val="16.產學收入(p45)"/>
      <sheetName val="17.補助收入(p46-47)"/>
      <sheetName val="18.財務收入(P48)"/>
      <sheetName val="19.其他收入(P49)"/>
      <sheetName val="20.支出明細表(p50~51)"/>
      <sheetName val="21.董事會支出(p52)"/>
      <sheetName val="22.行政支出(p53)"/>
      <sheetName val="23.教學支出(p54)"/>
      <sheetName val="24.獎學金(p55)"/>
      <sheetName val="25.推廣支出(p56)"/>
      <sheetName val="26.產學支出(p57)"/>
      <sheetName val="27.財務支出(p58)"/>
      <sheetName val="28.其他支出(p59)"/>
      <sheetName val="29.會科彙整(wp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F10">
            <v>20000000</v>
          </cell>
        </row>
        <row r="11">
          <cell r="F11">
            <v>6000000</v>
          </cell>
        </row>
        <row r="12">
          <cell r="F12">
            <v>1450000</v>
          </cell>
        </row>
        <row r="13">
          <cell r="F13">
            <v>720000</v>
          </cell>
        </row>
        <row r="14">
          <cell r="F14">
            <v>285000</v>
          </cell>
        </row>
        <row r="15">
          <cell r="F15">
            <v>215000</v>
          </cell>
        </row>
        <row r="16">
          <cell r="F16">
            <v>570000</v>
          </cell>
        </row>
        <row r="17">
          <cell r="F17">
            <v>430000</v>
          </cell>
        </row>
        <row r="18">
          <cell r="F18">
            <v>290000</v>
          </cell>
        </row>
        <row r="19">
          <cell r="F19">
            <v>90000</v>
          </cell>
        </row>
        <row r="20">
          <cell r="F20">
            <v>290000</v>
          </cell>
        </row>
        <row r="21">
          <cell r="F21">
            <v>285000</v>
          </cell>
        </row>
        <row r="22">
          <cell r="F22">
            <v>280000</v>
          </cell>
        </row>
        <row r="23">
          <cell r="F23">
            <v>215000</v>
          </cell>
        </row>
        <row r="24">
          <cell r="F24">
            <v>212000</v>
          </cell>
        </row>
        <row r="25">
          <cell r="F25">
            <v>54000</v>
          </cell>
        </row>
        <row r="26">
          <cell r="F26">
            <v>2075000</v>
          </cell>
        </row>
        <row r="27">
          <cell r="F27">
            <v>1900000</v>
          </cell>
        </row>
        <row r="28">
          <cell r="F28">
            <v>1100000</v>
          </cell>
        </row>
        <row r="29">
          <cell r="F29">
            <v>900000</v>
          </cell>
        </row>
        <row r="30">
          <cell r="F30">
            <v>850000</v>
          </cell>
        </row>
        <row r="31">
          <cell r="F31">
            <v>800000</v>
          </cell>
        </row>
        <row r="32">
          <cell r="F32">
            <v>650000</v>
          </cell>
        </row>
        <row r="33">
          <cell r="F33">
            <v>600000</v>
          </cell>
        </row>
        <row r="34">
          <cell r="F34">
            <v>560000</v>
          </cell>
        </row>
        <row r="35">
          <cell r="F35">
            <v>496000</v>
          </cell>
        </row>
        <row r="36">
          <cell r="F36">
            <v>420000</v>
          </cell>
        </row>
        <row r="37">
          <cell r="F37">
            <v>400000</v>
          </cell>
        </row>
        <row r="38">
          <cell r="F38">
            <v>300000</v>
          </cell>
        </row>
        <row r="39">
          <cell r="F39">
            <v>270000</v>
          </cell>
        </row>
        <row r="40">
          <cell r="F40">
            <v>240000</v>
          </cell>
        </row>
        <row r="41">
          <cell r="F41">
            <v>180000</v>
          </cell>
        </row>
        <row r="42">
          <cell r="F42">
            <v>160000</v>
          </cell>
        </row>
        <row r="43">
          <cell r="F43">
            <v>150000</v>
          </cell>
        </row>
        <row r="44">
          <cell r="F44">
            <v>150000</v>
          </cell>
        </row>
        <row r="45">
          <cell r="F45">
            <v>126000</v>
          </cell>
        </row>
        <row r="46">
          <cell r="F46">
            <v>120000</v>
          </cell>
        </row>
        <row r="47">
          <cell r="F47">
            <v>110000</v>
          </cell>
        </row>
        <row r="48">
          <cell r="F48">
            <v>60000</v>
          </cell>
        </row>
        <row r="49">
          <cell r="F49">
            <v>60000</v>
          </cell>
        </row>
        <row r="50">
          <cell r="F50">
            <v>56000</v>
          </cell>
        </row>
        <row r="51">
          <cell r="F51">
            <v>32000</v>
          </cell>
        </row>
        <row r="52">
          <cell r="F52">
            <v>30000</v>
          </cell>
        </row>
        <row r="53">
          <cell r="F53">
            <v>24000</v>
          </cell>
        </row>
        <row r="54">
          <cell r="F54">
            <v>1387000</v>
          </cell>
        </row>
        <row r="55">
          <cell r="F55">
            <v>800000</v>
          </cell>
        </row>
        <row r="56">
          <cell r="F56">
            <v>480000</v>
          </cell>
        </row>
        <row r="57">
          <cell r="F57">
            <v>60000</v>
          </cell>
        </row>
        <row r="58">
          <cell r="F58">
            <v>60000</v>
          </cell>
        </row>
        <row r="59">
          <cell r="F59">
            <v>1040000</v>
          </cell>
        </row>
        <row r="60">
          <cell r="F60">
            <v>123000</v>
          </cell>
        </row>
        <row r="61">
          <cell r="F61">
            <v>122000</v>
          </cell>
        </row>
        <row r="62">
          <cell r="F62">
            <v>95000</v>
          </cell>
        </row>
        <row r="63">
          <cell r="F63">
            <v>90000</v>
          </cell>
        </row>
        <row r="64">
          <cell r="F64">
            <v>21000</v>
          </cell>
        </row>
        <row r="65">
          <cell r="F65">
            <v>300000</v>
          </cell>
        </row>
        <row r="66">
          <cell r="F66">
            <v>130000</v>
          </cell>
        </row>
        <row r="67">
          <cell r="F67">
            <v>111000</v>
          </cell>
        </row>
        <row r="68">
          <cell r="F68">
            <v>67000</v>
          </cell>
        </row>
        <row r="69">
          <cell r="F69">
            <v>59000</v>
          </cell>
        </row>
        <row r="70">
          <cell r="F70">
            <v>30000</v>
          </cell>
        </row>
        <row r="71">
          <cell r="F71">
            <v>13000</v>
          </cell>
        </row>
        <row r="72">
          <cell r="F72">
            <v>1500000</v>
          </cell>
        </row>
        <row r="73">
          <cell r="F73">
            <v>200000</v>
          </cell>
        </row>
        <row r="74">
          <cell r="F74">
            <v>165000</v>
          </cell>
        </row>
        <row r="75">
          <cell r="F75">
            <v>125000</v>
          </cell>
        </row>
        <row r="76">
          <cell r="F76">
            <v>100000</v>
          </cell>
        </row>
        <row r="77">
          <cell r="F77">
            <v>98000</v>
          </cell>
        </row>
        <row r="78">
          <cell r="F78">
            <v>96000</v>
          </cell>
        </row>
        <row r="79">
          <cell r="F79">
            <v>76000</v>
          </cell>
        </row>
        <row r="80">
          <cell r="F80">
            <v>62000</v>
          </cell>
        </row>
        <row r="81">
          <cell r="F81">
            <v>62000</v>
          </cell>
        </row>
        <row r="82">
          <cell r="F82">
            <v>60000</v>
          </cell>
        </row>
        <row r="83">
          <cell r="F83">
            <v>35000</v>
          </cell>
        </row>
        <row r="84">
          <cell r="F84">
            <v>15000</v>
          </cell>
        </row>
        <row r="85">
          <cell r="F85">
            <v>150000</v>
          </cell>
        </row>
        <row r="86">
          <cell r="F86">
            <v>50000</v>
          </cell>
        </row>
        <row r="87">
          <cell r="F87">
            <v>162000</v>
          </cell>
        </row>
        <row r="88">
          <cell r="F88">
            <v>11000</v>
          </cell>
        </row>
        <row r="89">
          <cell r="F89">
            <v>130000</v>
          </cell>
        </row>
        <row r="90">
          <cell r="F90">
            <v>60000</v>
          </cell>
        </row>
        <row r="91">
          <cell r="F91">
            <v>27000</v>
          </cell>
        </row>
        <row r="92">
          <cell r="F92">
            <v>48000</v>
          </cell>
        </row>
        <row r="93">
          <cell r="F93">
            <v>1753000</v>
          </cell>
        </row>
        <row r="94">
          <cell r="F94">
            <v>70000</v>
          </cell>
        </row>
        <row r="95">
          <cell r="F95">
            <v>150000</v>
          </cell>
        </row>
        <row r="96">
          <cell r="F96">
            <v>1800000</v>
          </cell>
        </row>
        <row r="97">
          <cell r="F97">
            <v>300000</v>
          </cell>
        </row>
        <row r="98">
          <cell r="F98">
            <v>284000</v>
          </cell>
        </row>
        <row r="99">
          <cell r="F99">
            <v>200000</v>
          </cell>
        </row>
        <row r="100">
          <cell r="F100">
            <v>180000</v>
          </cell>
        </row>
        <row r="101">
          <cell r="F101">
            <v>140000</v>
          </cell>
        </row>
        <row r="102">
          <cell r="F102">
            <v>105000</v>
          </cell>
        </row>
        <row r="103">
          <cell r="F103">
            <v>70000</v>
          </cell>
        </row>
        <row r="104">
          <cell r="F104">
            <v>2300000</v>
          </cell>
        </row>
        <row r="105">
          <cell r="F105">
            <v>1248000</v>
          </cell>
        </row>
        <row r="106">
          <cell r="F106">
            <v>1055000</v>
          </cell>
        </row>
        <row r="107">
          <cell r="F107">
            <v>750000</v>
          </cell>
        </row>
        <row r="108">
          <cell r="F108">
            <v>375000</v>
          </cell>
        </row>
        <row r="109">
          <cell r="F109">
            <v>300000</v>
          </cell>
        </row>
        <row r="110">
          <cell r="F110">
            <v>288000</v>
          </cell>
        </row>
        <row r="111">
          <cell r="F111">
            <v>200000</v>
          </cell>
        </row>
        <row r="112">
          <cell r="F112">
            <v>40000</v>
          </cell>
        </row>
        <row r="113">
          <cell r="F113">
            <v>23000</v>
          </cell>
        </row>
        <row r="114">
          <cell r="F114">
            <v>100000</v>
          </cell>
        </row>
        <row r="115">
          <cell r="F115">
            <v>44000</v>
          </cell>
        </row>
        <row r="116">
          <cell r="F116">
            <v>120000</v>
          </cell>
        </row>
        <row r="117">
          <cell r="F117">
            <v>75000</v>
          </cell>
        </row>
        <row r="118">
          <cell r="F118">
            <v>220000</v>
          </cell>
        </row>
        <row r="119">
          <cell r="F119">
            <v>128000</v>
          </cell>
        </row>
        <row r="120">
          <cell r="F120">
            <v>180000</v>
          </cell>
        </row>
        <row r="121">
          <cell r="F121">
            <v>100000</v>
          </cell>
        </row>
        <row r="122">
          <cell r="F122">
            <v>72000</v>
          </cell>
        </row>
        <row r="123">
          <cell r="F123">
            <v>52000</v>
          </cell>
        </row>
        <row r="124">
          <cell r="F124">
            <v>50000</v>
          </cell>
        </row>
        <row r="125">
          <cell r="F125">
            <v>50000</v>
          </cell>
        </row>
        <row r="126">
          <cell r="F126">
            <v>35000</v>
          </cell>
        </row>
        <row r="127">
          <cell r="F127">
            <v>623000</v>
          </cell>
        </row>
        <row r="128">
          <cell r="F128">
            <v>386000</v>
          </cell>
        </row>
        <row r="129">
          <cell r="F129">
            <v>113000</v>
          </cell>
        </row>
        <row r="130">
          <cell r="F130">
            <v>110000</v>
          </cell>
        </row>
        <row r="131">
          <cell r="F131">
            <v>44000</v>
          </cell>
        </row>
        <row r="132">
          <cell r="F132">
            <v>40000</v>
          </cell>
        </row>
        <row r="133">
          <cell r="F133">
            <v>39000</v>
          </cell>
        </row>
        <row r="134">
          <cell r="F134">
            <v>36000</v>
          </cell>
        </row>
        <row r="135">
          <cell r="F135">
            <v>91000</v>
          </cell>
        </row>
        <row r="136">
          <cell r="F136">
            <v>60000</v>
          </cell>
        </row>
        <row r="137">
          <cell r="F137">
            <v>38000</v>
          </cell>
        </row>
        <row r="138">
          <cell r="F138">
            <v>37000</v>
          </cell>
        </row>
        <row r="139">
          <cell r="F139">
            <v>26000</v>
          </cell>
        </row>
        <row r="140">
          <cell r="F140">
            <v>24000</v>
          </cell>
        </row>
        <row r="141">
          <cell r="F141">
            <v>18000</v>
          </cell>
        </row>
        <row r="142">
          <cell r="F142">
            <v>84000</v>
          </cell>
        </row>
        <row r="143">
          <cell r="F143">
            <v>12000</v>
          </cell>
        </row>
        <row r="144">
          <cell r="F144">
            <v>440000</v>
          </cell>
        </row>
        <row r="145">
          <cell r="F145">
            <v>60000</v>
          </cell>
        </row>
        <row r="146">
          <cell r="F146">
            <v>200000</v>
          </cell>
        </row>
        <row r="147">
          <cell r="F147">
            <v>160000</v>
          </cell>
        </row>
        <row r="148">
          <cell r="F148">
            <v>120000</v>
          </cell>
        </row>
        <row r="149">
          <cell r="F149">
            <v>62000</v>
          </cell>
        </row>
        <row r="150">
          <cell r="F150">
            <v>40000</v>
          </cell>
        </row>
        <row r="151">
          <cell r="F151">
            <v>30000</v>
          </cell>
        </row>
        <row r="152">
          <cell r="F152">
            <v>30000</v>
          </cell>
        </row>
        <row r="153">
          <cell r="F153">
            <v>98000</v>
          </cell>
        </row>
        <row r="154">
          <cell r="F154">
            <v>92000</v>
          </cell>
        </row>
        <row r="155">
          <cell r="F155">
            <v>103000</v>
          </cell>
        </row>
        <row r="156">
          <cell r="F156">
            <v>70000</v>
          </cell>
        </row>
        <row r="157">
          <cell r="F157">
            <v>61000</v>
          </cell>
        </row>
        <row r="158">
          <cell r="F158">
            <v>48000</v>
          </cell>
        </row>
        <row r="159">
          <cell r="F159">
            <v>31000</v>
          </cell>
        </row>
        <row r="160">
          <cell r="F160">
            <v>16000</v>
          </cell>
        </row>
        <row r="161">
          <cell r="F161">
            <v>686000</v>
          </cell>
        </row>
        <row r="162">
          <cell r="F162">
            <v>600000</v>
          </cell>
        </row>
        <row r="163">
          <cell r="F163">
            <v>364000</v>
          </cell>
        </row>
        <row r="164">
          <cell r="F164">
            <v>300000</v>
          </cell>
        </row>
        <row r="165">
          <cell r="F165">
            <v>252000</v>
          </cell>
        </row>
        <row r="166">
          <cell r="F166">
            <v>200000</v>
          </cell>
        </row>
        <row r="167">
          <cell r="F167">
            <v>195000</v>
          </cell>
        </row>
        <row r="168">
          <cell r="F168">
            <v>195000</v>
          </cell>
        </row>
        <row r="169">
          <cell r="F169">
            <v>144000</v>
          </cell>
        </row>
        <row r="170">
          <cell r="F170">
            <v>120000</v>
          </cell>
        </row>
        <row r="171">
          <cell r="F171">
            <v>75000</v>
          </cell>
        </row>
        <row r="172">
          <cell r="F172">
            <v>65000</v>
          </cell>
        </row>
        <row r="173">
          <cell r="F173">
            <v>65000</v>
          </cell>
        </row>
        <row r="174">
          <cell r="F174">
            <v>55000</v>
          </cell>
        </row>
        <row r="175">
          <cell r="F175">
            <v>55000</v>
          </cell>
        </row>
        <row r="176">
          <cell r="F176">
            <v>52000</v>
          </cell>
        </row>
        <row r="177">
          <cell r="F177">
            <v>50000</v>
          </cell>
        </row>
        <row r="178">
          <cell r="F178">
            <v>50000</v>
          </cell>
        </row>
        <row r="179">
          <cell r="F179">
            <v>50000</v>
          </cell>
        </row>
        <row r="180">
          <cell r="F180">
            <v>48000</v>
          </cell>
        </row>
        <row r="181">
          <cell r="F181">
            <v>40000</v>
          </cell>
        </row>
        <row r="182">
          <cell r="F182">
            <v>25000</v>
          </cell>
        </row>
        <row r="183">
          <cell r="F183">
            <v>24000</v>
          </cell>
        </row>
        <row r="184">
          <cell r="F184">
            <v>24000</v>
          </cell>
        </row>
        <row r="185">
          <cell r="F185">
            <v>2000000</v>
          </cell>
        </row>
        <row r="186">
          <cell r="F186">
            <v>63000</v>
          </cell>
        </row>
        <row r="187">
          <cell r="F187">
            <v>57000</v>
          </cell>
        </row>
        <row r="188">
          <cell r="F188">
            <v>53000</v>
          </cell>
        </row>
        <row r="189">
          <cell r="F189">
            <v>52000</v>
          </cell>
        </row>
        <row r="190">
          <cell r="F190">
            <v>44000</v>
          </cell>
        </row>
        <row r="191">
          <cell r="F191">
            <v>40000</v>
          </cell>
        </row>
        <row r="192">
          <cell r="F192">
            <v>38000</v>
          </cell>
        </row>
        <row r="193">
          <cell r="F193">
            <v>35000</v>
          </cell>
        </row>
        <row r="194">
          <cell r="F194">
            <v>21000</v>
          </cell>
        </row>
        <row r="195">
          <cell r="F195">
            <v>15000</v>
          </cell>
        </row>
        <row r="197">
          <cell r="F197">
            <v>105000</v>
          </cell>
        </row>
        <row r="198">
          <cell r="F198">
            <v>10000</v>
          </cell>
        </row>
        <row r="199">
          <cell r="F199">
            <v>250000</v>
          </cell>
        </row>
        <row r="200">
          <cell r="F200">
            <v>270000</v>
          </cell>
        </row>
        <row r="201">
          <cell r="F201">
            <v>34000</v>
          </cell>
        </row>
        <row r="202">
          <cell r="F202">
            <v>30000</v>
          </cell>
        </row>
        <row r="203">
          <cell r="F203">
            <v>16000</v>
          </cell>
        </row>
        <row r="204">
          <cell r="F204">
            <v>100000</v>
          </cell>
        </row>
        <row r="205">
          <cell r="F205">
            <v>68000</v>
          </cell>
        </row>
        <row r="206">
          <cell r="F206">
            <v>360000</v>
          </cell>
        </row>
        <row r="207">
          <cell r="F207">
            <v>250000</v>
          </cell>
        </row>
        <row r="208">
          <cell r="F208">
            <v>50000</v>
          </cell>
        </row>
        <row r="209">
          <cell r="F209">
            <v>300000</v>
          </cell>
        </row>
        <row r="210">
          <cell r="F210">
            <v>500000</v>
          </cell>
        </row>
        <row r="211">
          <cell r="F211">
            <v>600000</v>
          </cell>
        </row>
        <row r="212">
          <cell r="F212">
            <v>130000</v>
          </cell>
        </row>
      </sheetData>
      <sheetData sheetId="8"/>
      <sheetData sheetId="9">
        <row r="10">
          <cell r="A10">
            <v>553998443</v>
          </cell>
          <cell r="E10">
            <v>543148000</v>
          </cell>
          <cell r="F10">
            <v>543085000</v>
          </cell>
        </row>
        <row r="14">
          <cell r="A14">
            <v>6466261</v>
          </cell>
          <cell r="E14">
            <v>6198000</v>
          </cell>
          <cell r="F14">
            <v>6775000</v>
          </cell>
        </row>
        <row r="15">
          <cell r="A15">
            <v>27933007</v>
          </cell>
          <cell r="E15">
            <v>30000000</v>
          </cell>
          <cell r="F15">
            <v>30000000</v>
          </cell>
        </row>
        <row r="16">
          <cell r="A16">
            <v>119096410</v>
          </cell>
          <cell r="E16">
            <v>120723000</v>
          </cell>
          <cell r="F16">
            <v>121320000</v>
          </cell>
        </row>
        <row r="19">
          <cell r="A19">
            <v>4505973</v>
          </cell>
          <cell r="E19">
            <v>5606000</v>
          </cell>
          <cell r="F19">
            <v>5505000</v>
          </cell>
        </row>
        <row r="22">
          <cell r="A22">
            <v>27442110</v>
          </cell>
          <cell r="E22">
            <v>25047000</v>
          </cell>
          <cell r="F22">
            <v>24389000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86">
          <cell r="J186">
            <v>8000000</v>
          </cell>
        </row>
        <row r="187">
          <cell r="J187">
            <v>1500000</v>
          </cell>
        </row>
        <row r="188">
          <cell r="H188">
            <v>403609428.57653767</v>
          </cell>
          <cell r="J188">
            <v>139538632.42425346</v>
          </cell>
        </row>
      </sheetData>
      <sheetData sheetId="17">
        <row r="18">
          <cell r="B18">
            <v>6198000</v>
          </cell>
        </row>
      </sheetData>
      <sheetData sheetId="18">
        <row r="18">
          <cell r="B18">
            <v>30000000</v>
          </cell>
        </row>
      </sheetData>
      <sheetData sheetId="19">
        <row r="42">
          <cell r="B42">
            <v>1000000</v>
          </cell>
        </row>
        <row r="43">
          <cell r="B43">
            <v>120723000</v>
          </cell>
        </row>
      </sheetData>
      <sheetData sheetId="20">
        <row r="7">
          <cell r="B7">
            <v>4690000</v>
          </cell>
        </row>
        <row r="8">
          <cell r="B8">
            <v>911000</v>
          </cell>
        </row>
        <row r="9">
          <cell r="B9">
            <v>5000</v>
          </cell>
        </row>
      </sheetData>
      <sheetData sheetId="21">
        <row r="7">
          <cell r="B7">
            <v>908000</v>
          </cell>
        </row>
        <row r="19">
          <cell r="B19">
            <v>20410000</v>
          </cell>
        </row>
        <row r="22">
          <cell r="B22">
            <v>3729000</v>
          </cell>
        </row>
      </sheetData>
      <sheetData sheetId="22">
        <row r="9">
          <cell r="A9">
            <v>2349043</v>
          </cell>
          <cell r="E9">
            <v>3428000</v>
          </cell>
          <cell r="F9">
            <v>2718000</v>
          </cell>
        </row>
        <row r="15">
          <cell r="A15">
            <v>171876489</v>
          </cell>
          <cell r="E15">
            <v>207456000</v>
          </cell>
          <cell r="F15">
            <v>195600000</v>
          </cell>
        </row>
        <row r="21">
          <cell r="A21">
            <v>435466190</v>
          </cell>
          <cell r="E21">
            <v>447712000</v>
          </cell>
          <cell r="F21">
            <v>439800000</v>
          </cell>
        </row>
        <row r="27">
          <cell r="A27">
            <v>45793407</v>
          </cell>
          <cell r="E27">
            <v>49709000</v>
          </cell>
          <cell r="F27">
            <v>48800000</v>
          </cell>
        </row>
        <row r="30">
          <cell r="A30">
            <v>3087267</v>
          </cell>
          <cell r="E30">
            <v>3445000</v>
          </cell>
          <cell r="F30">
            <v>3350000</v>
          </cell>
        </row>
        <row r="34">
          <cell r="A34">
            <v>26194540</v>
          </cell>
          <cell r="E34">
            <v>27967000</v>
          </cell>
          <cell r="F34">
            <v>27000000</v>
          </cell>
        </row>
        <row r="37">
          <cell r="A37">
            <v>1198332</v>
          </cell>
          <cell r="E37">
            <v>544000</v>
          </cell>
          <cell r="F37">
            <v>790000</v>
          </cell>
        </row>
        <row r="39">
          <cell r="A39">
            <v>7604698</v>
          </cell>
          <cell r="E39">
            <v>8108000</v>
          </cell>
          <cell r="F39">
            <v>7690000</v>
          </cell>
        </row>
      </sheetData>
      <sheetData sheetId="23">
        <row r="7">
          <cell r="B7">
            <v>935000</v>
          </cell>
        </row>
        <row r="8">
          <cell r="B8">
            <v>933000</v>
          </cell>
        </row>
        <row r="9">
          <cell r="B9">
            <v>52000</v>
          </cell>
        </row>
        <row r="10">
          <cell r="B10">
            <v>1490000</v>
          </cell>
        </row>
        <row r="11">
          <cell r="B11">
            <v>18000</v>
          </cell>
        </row>
      </sheetData>
      <sheetData sheetId="24">
        <row r="7">
          <cell r="B7">
            <v>67823000</v>
          </cell>
        </row>
        <row r="10">
          <cell r="B10">
            <v>80439000</v>
          </cell>
        </row>
        <row r="12">
          <cell r="B12">
            <v>13897000</v>
          </cell>
        </row>
        <row r="14">
          <cell r="B14">
            <v>4556000</v>
          </cell>
        </row>
        <row r="16">
          <cell r="B16">
            <v>40741000</v>
          </cell>
        </row>
      </sheetData>
      <sheetData sheetId="25">
        <row r="7">
          <cell r="B7">
            <v>321139000</v>
          </cell>
        </row>
        <row r="10">
          <cell r="B10">
            <v>63328000</v>
          </cell>
        </row>
        <row r="12">
          <cell r="B12">
            <v>9009000</v>
          </cell>
        </row>
        <row r="14">
          <cell r="B14">
            <v>11760000</v>
          </cell>
        </row>
        <row r="16">
          <cell r="B16">
            <v>42476000</v>
          </cell>
        </row>
      </sheetData>
      <sheetData sheetId="26">
        <row r="27">
          <cell r="B27">
            <v>8827000</v>
          </cell>
        </row>
        <row r="28">
          <cell r="B28">
            <v>40882000</v>
          </cell>
        </row>
      </sheetData>
      <sheetData sheetId="27">
        <row r="7">
          <cell r="B7">
            <v>2445000</v>
          </cell>
        </row>
        <row r="18">
          <cell r="B18">
            <v>850000</v>
          </cell>
        </row>
        <row r="24">
          <cell r="B24">
            <v>150000</v>
          </cell>
        </row>
      </sheetData>
      <sheetData sheetId="28">
        <row r="7">
          <cell r="B7">
            <v>14615000</v>
          </cell>
        </row>
        <row r="16">
          <cell r="B16">
            <v>13352000</v>
          </cell>
        </row>
      </sheetData>
      <sheetData sheetId="29">
        <row r="23">
          <cell r="B23">
            <v>544000</v>
          </cell>
        </row>
      </sheetData>
      <sheetData sheetId="30">
        <row r="7">
          <cell r="B7">
            <v>889000</v>
          </cell>
        </row>
        <row r="11">
          <cell r="B11">
            <v>6389000</v>
          </cell>
        </row>
        <row r="12">
          <cell r="B12">
            <v>830000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 topLeftCell="A1">
      <selection activeCell="I9" sqref="I9"/>
    </sheetView>
  </sheetViews>
  <sheetFormatPr defaultColWidth="9.00390625" defaultRowHeight="15.75"/>
  <cols>
    <col min="1" max="1" width="17.125" style="242" customWidth="1"/>
    <col min="2" max="2" width="3.375" style="241" customWidth="1"/>
    <col min="3" max="3" width="15.00390625" style="241" customWidth="1"/>
    <col min="4" max="4" width="15.875" style="241" customWidth="1"/>
    <col min="5" max="5" width="17.125" style="242" customWidth="1"/>
    <col min="6" max="6" width="16.875" style="242" customWidth="1"/>
    <col min="7" max="7" width="9.50390625" style="243" customWidth="1"/>
    <col min="8" max="8" width="13.625" style="241" bestFit="1" customWidth="1"/>
    <col min="9" max="256" width="9.00390625" style="241" customWidth="1"/>
    <col min="257" max="257" width="17.125" style="241" customWidth="1"/>
    <col min="258" max="258" width="3.375" style="241" customWidth="1"/>
    <col min="259" max="259" width="15.00390625" style="241" customWidth="1"/>
    <col min="260" max="260" width="15.875" style="241" customWidth="1"/>
    <col min="261" max="261" width="17.125" style="241" customWidth="1"/>
    <col min="262" max="262" width="16.875" style="241" customWidth="1"/>
    <col min="263" max="263" width="9.50390625" style="241" customWidth="1"/>
    <col min="264" max="264" width="13.625" style="241" bestFit="1" customWidth="1"/>
    <col min="265" max="512" width="9.00390625" style="241" customWidth="1"/>
    <col min="513" max="513" width="17.125" style="241" customWidth="1"/>
    <col min="514" max="514" width="3.375" style="241" customWidth="1"/>
    <col min="515" max="515" width="15.00390625" style="241" customWidth="1"/>
    <col min="516" max="516" width="15.875" style="241" customWidth="1"/>
    <col min="517" max="517" width="17.125" style="241" customWidth="1"/>
    <col min="518" max="518" width="16.875" style="241" customWidth="1"/>
    <col min="519" max="519" width="9.50390625" style="241" customWidth="1"/>
    <col min="520" max="520" width="13.625" style="241" bestFit="1" customWidth="1"/>
    <col min="521" max="768" width="9.00390625" style="241" customWidth="1"/>
    <col min="769" max="769" width="17.125" style="241" customWidth="1"/>
    <col min="770" max="770" width="3.375" style="241" customWidth="1"/>
    <col min="771" max="771" width="15.00390625" style="241" customWidth="1"/>
    <col min="772" max="772" width="15.875" style="241" customWidth="1"/>
    <col min="773" max="773" width="17.125" style="241" customWidth="1"/>
    <col min="774" max="774" width="16.875" style="241" customWidth="1"/>
    <col min="775" max="775" width="9.50390625" style="241" customWidth="1"/>
    <col min="776" max="776" width="13.625" style="241" bestFit="1" customWidth="1"/>
    <col min="777" max="1024" width="9.00390625" style="241" customWidth="1"/>
    <col min="1025" max="1025" width="17.125" style="241" customWidth="1"/>
    <col min="1026" max="1026" width="3.375" style="241" customWidth="1"/>
    <col min="1027" max="1027" width="15.00390625" style="241" customWidth="1"/>
    <col min="1028" max="1028" width="15.875" style="241" customWidth="1"/>
    <col min="1029" max="1029" width="17.125" style="241" customWidth="1"/>
    <col min="1030" max="1030" width="16.875" style="241" customWidth="1"/>
    <col min="1031" max="1031" width="9.50390625" style="241" customWidth="1"/>
    <col min="1032" max="1032" width="13.625" style="241" bestFit="1" customWidth="1"/>
    <col min="1033" max="1280" width="9.00390625" style="241" customWidth="1"/>
    <col min="1281" max="1281" width="17.125" style="241" customWidth="1"/>
    <col min="1282" max="1282" width="3.375" style="241" customWidth="1"/>
    <col min="1283" max="1283" width="15.00390625" style="241" customWidth="1"/>
    <col min="1284" max="1284" width="15.875" style="241" customWidth="1"/>
    <col min="1285" max="1285" width="17.125" style="241" customWidth="1"/>
    <col min="1286" max="1286" width="16.875" style="241" customWidth="1"/>
    <col min="1287" max="1287" width="9.50390625" style="241" customWidth="1"/>
    <col min="1288" max="1288" width="13.625" style="241" bestFit="1" customWidth="1"/>
    <col min="1289" max="1536" width="9.00390625" style="241" customWidth="1"/>
    <col min="1537" max="1537" width="17.125" style="241" customWidth="1"/>
    <col min="1538" max="1538" width="3.375" style="241" customWidth="1"/>
    <col min="1539" max="1539" width="15.00390625" style="241" customWidth="1"/>
    <col min="1540" max="1540" width="15.875" style="241" customWidth="1"/>
    <col min="1541" max="1541" width="17.125" style="241" customWidth="1"/>
    <col min="1542" max="1542" width="16.875" style="241" customWidth="1"/>
    <col min="1543" max="1543" width="9.50390625" style="241" customWidth="1"/>
    <col min="1544" max="1544" width="13.625" style="241" bestFit="1" customWidth="1"/>
    <col min="1545" max="1792" width="9.00390625" style="241" customWidth="1"/>
    <col min="1793" max="1793" width="17.125" style="241" customWidth="1"/>
    <col min="1794" max="1794" width="3.375" style="241" customWidth="1"/>
    <col min="1795" max="1795" width="15.00390625" style="241" customWidth="1"/>
    <col min="1796" max="1796" width="15.875" style="241" customWidth="1"/>
    <col min="1797" max="1797" width="17.125" style="241" customWidth="1"/>
    <col min="1798" max="1798" width="16.875" style="241" customWidth="1"/>
    <col min="1799" max="1799" width="9.50390625" style="241" customWidth="1"/>
    <col min="1800" max="1800" width="13.625" style="241" bestFit="1" customWidth="1"/>
    <col min="1801" max="2048" width="9.00390625" style="241" customWidth="1"/>
    <col min="2049" max="2049" width="17.125" style="241" customWidth="1"/>
    <col min="2050" max="2050" width="3.375" style="241" customWidth="1"/>
    <col min="2051" max="2051" width="15.00390625" style="241" customWidth="1"/>
    <col min="2052" max="2052" width="15.875" style="241" customWidth="1"/>
    <col min="2053" max="2053" width="17.125" style="241" customWidth="1"/>
    <col min="2054" max="2054" width="16.875" style="241" customWidth="1"/>
    <col min="2055" max="2055" width="9.50390625" style="241" customWidth="1"/>
    <col min="2056" max="2056" width="13.625" style="241" bestFit="1" customWidth="1"/>
    <col min="2057" max="2304" width="9.00390625" style="241" customWidth="1"/>
    <col min="2305" max="2305" width="17.125" style="241" customWidth="1"/>
    <col min="2306" max="2306" width="3.375" style="241" customWidth="1"/>
    <col min="2307" max="2307" width="15.00390625" style="241" customWidth="1"/>
    <col min="2308" max="2308" width="15.875" style="241" customWidth="1"/>
    <col min="2309" max="2309" width="17.125" style="241" customWidth="1"/>
    <col min="2310" max="2310" width="16.875" style="241" customWidth="1"/>
    <col min="2311" max="2311" width="9.50390625" style="241" customWidth="1"/>
    <col min="2312" max="2312" width="13.625" style="241" bestFit="1" customWidth="1"/>
    <col min="2313" max="2560" width="9.00390625" style="241" customWidth="1"/>
    <col min="2561" max="2561" width="17.125" style="241" customWidth="1"/>
    <col min="2562" max="2562" width="3.375" style="241" customWidth="1"/>
    <col min="2563" max="2563" width="15.00390625" style="241" customWidth="1"/>
    <col min="2564" max="2564" width="15.875" style="241" customWidth="1"/>
    <col min="2565" max="2565" width="17.125" style="241" customWidth="1"/>
    <col min="2566" max="2566" width="16.875" style="241" customWidth="1"/>
    <col min="2567" max="2567" width="9.50390625" style="241" customWidth="1"/>
    <col min="2568" max="2568" width="13.625" style="241" bestFit="1" customWidth="1"/>
    <col min="2569" max="2816" width="9.00390625" style="241" customWidth="1"/>
    <col min="2817" max="2817" width="17.125" style="241" customWidth="1"/>
    <col min="2818" max="2818" width="3.375" style="241" customWidth="1"/>
    <col min="2819" max="2819" width="15.00390625" style="241" customWidth="1"/>
    <col min="2820" max="2820" width="15.875" style="241" customWidth="1"/>
    <col min="2821" max="2821" width="17.125" style="241" customWidth="1"/>
    <col min="2822" max="2822" width="16.875" style="241" customWidth="1"/>
    <col min="2823" max="2823" width="9.50390625" style="241" customWidth="1"/>
    <col min="2824" max="2824" width="13.625" style="241" bestFit="1" customWidth="1"/>
    <col min="2825" max="3072" width="9.00390625" style="241" customWidth="1"/>
    <col min="3073" max="3073" width="17.125" style="241" customWidth="1"/>
    <col min="3074" max="3074" width="3.375" style="241" customWidth="1"/>
    <col min="3075" max="3075" width="15.00390625" style="241" customWidth="1"/>
    <col min="3076" max="3076" width="15.875" style="241" customWidth="1"/>
    <col min="3077" max="3077" width="17.125" style="241" customWidth="1"/>
    <col min="3078" max="3078" width="16.875" style="241" customWidth="1"/>
    <col min="3079" max="3079" width="9.50390625" style="241" customWidth="1"/>
    <col min="3080" max="3080" width="13.625" style="241" bestFit="1" customWidth="1"/>
    <col min="3081" max="3328" width="9.00390625" style="241" customWidth="1"/>
    <col min="3329" max="3329" width="17.125" style="241" customWidth="1"/>
    <col min="3330" max="3330" width="3.375" style="241" customWidth="1"/>
    <col min="3331" max="3331" width="15.00390625" style="241" customWidth="1"/>
    <col min="3332" max="3332" width="15.875" style="241" customWidth="1"/>
    <col min="3333" max="3333" width="17.125" style="241" customWidth="1"/>
    <col min="3334" max="3334" width="16.875" style="241" customWidth="1"/>
    <col min="3335" max="3335" width="9.50390625" style="241" customWidth="1"/>
    <col min="3336" max="3336" width="13.625" style="241" bestFit="1" customWidth="1"/>
    <col min="3337" max="3584" width="9.00390625" style="241" customWidth="1"/>
    <col min="3585" max="3585" width="17.125" style="241" customWidth="1"/>
    <col min="3586" max="3586" width="3.375" style="241" customWidth="1"/>
    <col min="3587" max="3587" width="15.00390625" style="241" customWidth="1"/>
    <col min="3588" max="3588" width="15.875" style="241" customWidth="1"/>
    <col min="3589" max="3589" width="17.125" style="241" customWidth="1"/>
    <col min="3590" max="3590" width="16.875" style="241" customWidth="1"/>
    <col min="3591" max="3591" width="9.50390625" style="241" customWidth="1"/>
    <col min="3592" max="3592" width="13.625" style="241" bestFit="1" customWidth="1"/>
    <col min="3593" max="3840" width="9.00390625" style="241" customWidth="1"/>
    <col min="3841" max="3841" width="17.125" style="241" customWidth="1"/>
    <col min="3842" max="3842" width="3.375" style="241" customWidth="1"/>
    <col min="3843" max="3843" width="15.00390625" style="241" customWidth="1"/>
    <col min="3844" max="3844" width="15.875" style="241" customWidth="1"/>
    <col min="3845" max="3845" width="17.125" style="241" customWidth="1"/>
    <col min="3846" max="3846" width="16.875" style="241" customWidth="1"/>
    <col min="3847" max="3847" width="9.50390625" style="241" customWidth="1"/>
    <col min="3848" max="3848" width="13.625" style="241" bestFit="1" customWidth="1"/>
    <col min="3849" max="4096" width="9.00390625" style="241" customWidth="1"/>
    <col min="4097" max="4097" width="17.125" style="241" customWidth="1"/>
    <col min="4098" max="4098" width="3.375" style="241" customWidth="1"/>
    <col min="4099" max="4099" width="15.00390625" style="241" customWidth="1"/>
    <col min="4100" max="4100" width="15.875" style="241" customWidth="1"/>
    <col min="4101" max="4101" width="17.125" style="241" customWidth="1"/>
    <col min="4102" max="4102" width="16.875" style="241" customWidth="1"/>
    <col min="4103" max="4103" width="9.50390625" style="241" customWidth="1"/>
    <col min="4104" max="4104" width="13.625" style="241" bestFit="1" customWidth="1"/>
    <col min="4105" max="4352" width="9.00390625" style="241" customWidth="1"/>
    <col min="4353" max="4353" width="17.125" style="241" customWidth="1"/>
    <col min="4354" max="4354" width="3.375" style="241" customWidth="1"/>
    <col min="4355" max="4355" width="15.00390625" style="241" customWidth="1"/>
    <col min="4356" max="4356" width="15.875" style="241" customWidth="1"/>
    <col min="4357" max="4357" width="17.125" style="241" customWidth="1"/>
    <col min="4358" max="4358" width="16.875" style="241" customWidth="1"/>
    <col min="4359" max="4359" width="9.50390625" style="241" customWidth="1"/>
    <col min="4360" max="4360" width="13.625" style="241" bestFit="1" customWidth="1"/>
    <col min="4361" max="4608" width="9.00390625" style="241" customWidth="1"/>
    <col min="4609" max="4609" width="17.125" style="241" customWidth="1"/>
    <col min="4610" max="4610" width="3.375" style="241" customWidth="1"/>
    <col min="4611" max="4611" width="15.00390625" style="241" customWidth="1"/>
    <col min="4612" max="4612" width="15.875" style="241" customWidth="1"/>
    <col min="4613" max="4613" width="17.125" style="241" customWidth="1"/>
    <col min="4614" max="4614" width="16.875" style="241" customWidth="1"/>
    <col min="4615" max="4615" width="9.50390625" style="241" customWidth="1"/>
    <col min="4616" max="4616" width="13.625" style="241" bestFit="1" customWidth="1"/>
    <col min="4617" max="4864" width="9.00390625" style="241" customWidth="1"/>
    <col min="4865" max="4865" width="17.125" style="241" customWidth="1"/>
    <col min="4866" max="4866" width="3.375" style="241" customWidth="1"/>
    <col min="4867" max="4867" width="15.00390625" style="241" customWidth="1"/>
    <col min="4868" max="4868" width="15.875" style="241" customWidth="1"/>
    <col min="4869" max="4869" width="17.125" style="241" customWidth="1"/>
    <col min="4870" max="4870" width="16.875" style="241" customWidth="1"/>
    <col min="4871" max="4871" width="9.50390625" style="241" customWidth="1"/>
    <col min="4872" max="4872" width="13.625" style="241" bestFit="1" customWidth="1"/>
    <col min="4873" max="5120" width="9.00390625" style="241" customWidth="1"/>
    <col min="5121" max="5121" width="17.125" style="241" customWidth="1"/>
    <col min="5122" max="5122" width="3.375" style="241" customWidth="1"/>
    <col min="5123" max="5123" width="15.00390625" style="241" customWidth="1"/>
    <col min="5124" max="5124" width="15.875" style="241" customWidth="1"/>
    <col min="5125" max="5125" width="17.125" style="241" customWidth="1"/>
    <col min="5126" max="5126" width="16.875" style="241" customWidth="1"/>
    <col min="5127" max="5127" width="9.50390625" style="241" customWidth="1"/>
    <col min="5128" max="5128" width="13.625" style="241" bestFit="1" customWidth="1"/>
    <col min="5129" max="5376" width="9.00390625" style="241" customWidth="1"/>
    <col min="5377" max="5377" width="17.125" style="241" customWidth="1"/>
    <col min="5378" max="5378" width="3.375" style="241" customWidth="1"/>
    <col min="5379" max="5379" width="15.00390625" style="241" customWidth="1"/>
    <col min="5380" max="5380" width="15.875" style="241" customWidth="1"/>
    <col min="5381" max="5381" width="17.125" style="241" customWidth="1"/>
    <col min="5382" max="5382" width="16.875" style="241" customWidth="1"/>
    <col min="5383" max="5383" width="9.50390625" style="241" customWidth="1"/>
    <col min="5384" max="5384" width="13.625" style="241" bestFit="1" customWidth="1"/>
    <col min="5385" max="5632" width="9.00390625" style="241" customWidth="1"/>
    <col min="5633" max="5633" width="17.125" style="241" customWidth="1"/>
    <col min="5634" max="5634" width="3.375" style="241" customWidth="1"/>
    <col min="5635" max="5635" width="15.00390625" style="241" customWidth="1"/>
    <col min="5636" max="5636" width="15.875" style="241" customWidth="1"/>
    <col min="5637" max="5637" width="17.125" style="241" customWidth="1"/>
    <col min="5638" max="5638" width="16.875" style="241" customWidth="1"/>
    <col min="5639" max="5639" width="9.50390625" style="241" customWidth="1"/>
    <col min="5640" max="5640" width="13.625" style="241" bestFit="1" customWidth="1"/>
    <col min="5641" max="5888" width="9.00390625" style="241" customWidth="1"/>
    <col min="5889" max="5889" width="17.125" style="241" customWidth="1"/>
    <col min="5890" max="5890" width="3.375" style="241" customWidth="1"/>
    <col min="5891" max="5891" width="15.00390625" style="241" customWidth="1"/>
    <col min="5892" max="5892" width="15.875" style="241" customWidth="1"/>
    <col min="5893" max="5893" width="17.125" style="241" customWidth="1"/>
    <col min="5894" max="5894" width="16.875" style="241" customWidth="1"/>
    <col min="5895" max="5895" width="9.50390625" style="241" customWidth="1"/>
    <col min="5896" max="5896" width="13.625" style="241" bestFit="1" customWidth="1"/>
    <col min="5897" max="6144" width="9.00390625" style="241" customWidth="1"/>
    <col min="6145" max="6145" width="17.125" style="241" customWidth="1"/>
    <col min="6146" max="6146" width="3.375" style="241" customWidth="1"/>
    <col min="6147" max="6147" width="15.00390625" style="241" customWidth="1"/>
    <col min="6148" max="6148" width="15.875" style="241" customWidth="1"/>
    <col min="6149" max="6149" width="17.125" style="241" customWidth="1"/>
    <col min="6150" max="6150" width="16.875" style="241" customWidth="1"/>
    <col min="6151" max="6151" width="9.50390625" style="241" customWidth="1"/>
    <col min="6152" max="6152" width="13.625" style="241" bestFit="1" customWidth="1"/>
    <col min="6153" max="6400" width="9.00390625" style="241" customWidth="1"/>
    <col min="6401" max="6401" width="17.125" style="241" customWidth="1"/>
    <col min="6402" max="6402" width="3.375" style="241" customWidth="1"/>
    <col min="6403" max="6403" width="15.00390625" style="241" customWidth="1"/>
    <col min="6404" max="6404" width="15.875" style="241" customWidth="1"/>
    <col min="6405" max="6405" width="17.125" style="241" customWidth="1"/>
    <col min="6406" max="6406" width="16.875" style="241" customWidth="1"/>
    <col min="6407" max="6407" width="9.50390625" style="241" customWidth="1"/>
    <col min="6408" max="6408" width="13.625" style="241" bestFit="1" customWidth="1"/>
    <col min="6409" max="6656" width="9.00390625" style="241" customWidth="1"/>
    <col min="6657" max="6657" width="17.125" style="241" customWidth="1"/>
    <col min="6658" max="6658" width="3.375" style="241" customWidth="1"/>
    <col min="6659" max="6659" width="15.00390625" style="241" customWidth="1"/>
    <col min="6660" max="6660" width="15.875" style="241" customWidth="1"/>
    <col min="6661" max="6661" width="17.125" style="241" customWidth="1"/>
    <col min="6662" max="6662" width="16.875" style="241" customWidth="1"/>
    <col min="6663" max="6663" width="9.50390625" style="241" customWidth="1"/>
    <col min="6664" max="6664" width="13.625" style="241" bestFit="1" customWidth="1"/>
    <col min="6665" max="6912" width="9.00390625" style="241" customWidth="1"/>
    <col min="6913" max="6913" width="17.125" style="241" customWidth="1"/>
    <col min="6914" max="6914" width="3.375" style="241" customWidth="1"/>
    <col min="6915" max="6915" width="15.00390625" style="241" customWidth="1"/>
    <col min="6916" max="6916" width="15.875" style="241" customWidth="1"/>
    <col min="6917" max="6917" width="17.125" style="241" customWidth="1"/>
    <col min="6918" max="6918" width="16.875" style="241" customWidth="1"/>
    <col min="6919" max="6919" width="9.50390625" style="241" customWidth="1"/>
    <col min="6920" max="6920" width="13.625" style="241" bestFit="1" customWidth="1"/>
    <col min="6921" max="7168" width="9.00390625" style="241" customWidth="1"/>
    <col min="7169" max="7169" width="17.125" style="241" customWidth="1"/>
    <col min="7170" max="7170" width="3.375" style="241" customWidth="1"/>
    <col min="7171" max="7171" width="15.00390625" style="241" customWidth="1"/>
    <col min="7172" max="7172" width="15.875" style="241" customWidth="1"/>
    <col min="7173" max="7173" width="17.125" style="241" customWidth="1"/>
    <col min="7174" max="7174" width="16.875" style="241" customWidth="1"/>
    <col min="7175" max="7175" width="9.50390625" style="241" customWidth="1"/>
    <col min="7176" max="7176" width="13.625" style="241" bestFit="1" customWidth="1"/>
    <col min="7177" max="7424" width="9.00390625" style="241" customWidth="1"/>
    <col min="7425" max="7425" width="17.125" style="241" customWidth="1"/>
    <col min="7426" max="7426" width="3.375" style="241" customWidth="1"/>
    <col min="7427" max="7427" width="15.00390625" style="241" customWidth="1"/>
    <col min="7428" max="7428" width="15.875" style="241" customWidth="1"/>
    <col min="7429" max="7429" width="17.125" style="241" customWidth="1"/>
    <col min="7430" max="7430" width="16.875" style="241" customWidth="1"/>
    <col min="7431" max="7431" width="9.50390625" style="241" customWidth="1"/>
    <col min="7432" max="7432" width="13.625" style="241" bestFit="1" customWidth="1"/>
    <col min="7433" max="7680" width="9.00390625" style="241" customWidth="1"/>
    <col min="7681" max="7681" width="17.125" style="241" customWidth="1"/>
    <col min="7682" max="7682" width="3.375" style="241" customWidth="1"/>
    <col min="7683" max="7683" width="15.00390625" style="241" customWidth="1"/>
    <col min="7684" max="7684" width="15.875" style="241" customWidth="1"/>
    <col min="7685" max="7685" width="17.125" style="241" customWidth="1"/>
    <col min="7686" max="7686" width="16.875" style="241" customWidth="1"/>
    <col min="7687" max="7687" width="9.50390625" style="241" customWidth="1"/>
    <col min="7688" max="7688" width="13.625" style="241" bestFit="1" customWidth="1"/>
    <col min="7689" max="7936" width="9.00390625" style="241" customWidth="1"/>
    <col min="7937" max="7937" width="17.125" style="241" customWidth="1"/>
    <col min="7938" max="7938" width="3.375" style="241" customWidth="1"/>
    <col min="7939" max="7939" width="15.00390625" style="241" customWidth="1"/>
    <col min="7940" max="7940" width="15.875" style="241" customWidth="1"/>
    <col min="7941" max="7941" width="17.125" style="241" customWidth="1"/>
    <col min="7942" max="7942" width="16.875" style="241" customWidth="1"/>
    <col min="7943" max="7943" width="9.50390625" style="241" customWidth="1"/>
    <col min="7944" max="7944" width="13.625" style="241" bestFit="1" customWidth="1"/>
    <col min="7945" max="8192" width="9.00390625" style="241" customWidth="1"/>
    <col min="8193" max="8193" width="17.125" style="241" customWidth="1"/>
    <col min="8194" max="8194" width="3.375" style="241" customWidth="1"/>
    <col min="8195" max="8195" width="15.00390625" style="241" customWidth="1"/>
    <col min="8196" max="8196" width="15.875" style="241" customWidth="1"/>
    <col min="8197" max="8197" width="17.125" style="241" customWidth="1"/>
    <col min="8198" max="8198" width="16.875" style="241" customWidth="1"/>
    <col min="8199" max="8199" width="9.50390625" style="241" customWidth="1"/>
    <col min="8200" max="8200" width="13.625" style="241" bestFit="1" customWidth="1"/>
    <col min="8201" max="8448" width="9.00390625" style="241" customWidth="1"/>
    <col min="8449" max="8449" width="17.125" style="241" customWidth="1"/>
    <col min="8450" max="8450" width="3.375" style="241" customWidth="1"/>
    <col min="8451" max="8451" width="15.00390625" style="241" customWidth="1"/>
    <col min="8452" max="8452" width="15.875" style="241" customWidth="1"/>
    <col min="8453" max="8453" width="17.125" style="241" customWidth="1"/>
    <col min="8454" max="8454" width="16.875" style="241" customWidth="1"/>
    <col min="8455" max="8455" width="9.50390625" style="241" customWidth="1"/>
    <col min="8456" max="8456" width="13.625" style="241" bestFit="1" customWidth="1"/>
    <col min="8457" max="8704" width="9.00390625" style="241" customWidth="1"/>
    <col min="8705" max="8705" width="17.125" style="241" customWidth="1"/>
    <col min="8706" max="8706" width="3.375" style="241" customWidth="1"/>
    <col min="8707" max="8707" width="15.00390625" style="241" customWidth="1"/>
    <col min="8708" max="8708" width="15.875" style="241" customWidth="1"/>
    <col min="8709" max="8709" width="17.125" style="241" customWidth="1"/>
    <col min="8710" max="8710" width="16.875" style="241" customWidth="1"/>
    <col min="8711" max="8711" width="9.50390625" style="241" customWidth="1"/>
    <col min="8712" max="8712" width="13.625" style="241" bestFit="1" customWidth="1"/>
    <col min="8713" max="8960" width="9.00390625" style="241" customWidth="1"/>
    <col min="8961" max="8961" width="17.125" style="241" customWidth="1"/>
    <col min="8962" max="8962" width="3.375" style="241" customWidth="1"/>
    <col min="8963" max="8963" width="15.00390625" style="241" customWidth="1"/>
    <col min="8964" max="8964" width="15.875" style="241" customWidth="1"/>
    <col min="8965" max="8965" width="17.125" style="241" customWidth="1"/>
    <col min="8966" max="8966" width="16.875" style="241" customWidth="1"/>
    <col min="8967" max="8967" width="9.50390625" style="241" customWidth="1"/>
    <col min="8968" max="8968" width="13.625" style="241" bestFit="1" customWidth="1"/>
    <col min="8969" max="9216" width="9.00390625" style="241" customWidth="1"/>
    <col min="9217" max="9217" width="17.125" style="241" customWidth="1"/>
    <col min="9218" max="9218" width="3.375" style="241" customWidth="1"/>
    <col min="9219" max="9219" width="15.00390625" style="241" customWidth="1"/>
    <col min="9220" max="9220" width="15.875" style="241" customWidth="1"/>
    <col min="9221" max="9221" width="17.125" style="241" customWidth="1"/>
    <col min="9222" max="9222" width="16.875" style="241" customWidth="1"/>
    <col min="9223" max="9223" width="9.50390625" style="241" customWidth="1"/>
    <col min="9224" max="9224" width="13.625" style="241" bestFit="1" customWidth="1"/>
    <col min="9225" max="9472" width="9.00390625" style="241" customWidth="1"/>
    <col min="9473" max="9473" width="17.125" style="241" customWidth="1"/>
    <col min="9474" max="9474" width="3.375" style="241" customWidth="1"/>
    <col min="9475" max="9475" width="15.00390625" style="241" customWidth="1"/>
    <col min="9476" max="9476" width="15.875" style="241" customWidth="1"/>
    <col min="9477" max="9477" width="17.125" style="241" customWidth="1"/>
    <col min="9478" max="9478" width="16.875" style="241" customWidth="1"/>
    <col min="9479" max="9479" width="9.50390625" style="241" customWidth="1"/>
    <col min="9480" max="9480" width="13.625" style="241" bestFit="1" customWidth="1"/>
    <col min="9481" max="9728" width="9.00390625" style="241" customWidth="1"/>
    <col min="9729" max="9729" width="17.125" style="241" customWidth="1"/>
    <col min="9730" max="9730" width="3.375" style="241" customWidth="1"/>
    <col min="9731" max="9731" width="15.00390625" style="241" customWidth="1"/>
    <col min="9732" max="9732" width="15.875" style="241" customWidth="1"/>
    <col min="9733" max="9733" width="17.125" style="241" customWidth="1"/>
    <col min="9734" max="9734" width="16.875" style="241" customWidth="1"/>
    <col min="9735" max="9735" width="9.50390625" style="241" customWidth="1"/>
    <col min="9736" max="9736" width="13.625" style="241" bestFit="1" customWidth="1"/>
    <col min="9737" max="9984" width="9.00390625" style="241" customWidth="1"/>
    <col min="9985" max="9985" width="17.125" style="241" customWidth="1"/>
    <col min="9986" max="9986" width="3.375" style="241" customWidth="1"/>
    <col min="9987" max="9987" width="15.00390625" style="241" customWidth="1"/>
    <col min="9988" max="9988" width="15.875" style="241" customWidth="1"/>
    <col min="9989" max="9989" width="17.125" style="241" customWidth="1"/>
    <col min="9990" max="9990" width="16.875" style="241" customWidth="1"/>
    <col min="9991" max="9991" width="9.50390625" style="241" customWidth="1"/>
    <col min="9992" max="9992" width="13.625" style="241" bestFit="1" customWidth="1"/>
    <col min="9993" max="10240" width="9.00390625" style="241" customWidth="1"/>
    <col min="10241" max="10241" width="17.125" style="241" customWidth="1"/>
    <col min="10242" max="10242" width="3.375" style="241" customWidth="1"/>
    <col min="10243" max="10243" width="15.00390625" style="241" customWidth="1"/>
    <col min="10244" max="10244" width="15.875" style="241" customWidth="1"/>
    <col min="10245" max="10245" width="17.125" style="241" customWidth="1"/>
    <col min="10246" max="10246" width="16.875" style="241" customWidth="1"/>
    <col min="10247" max="10247" width="9.50390625" style="241" customWidth="1"/>
    <col min="10248" max="10248" width="13.625" style="241" bestFit="1" customWidth="1"/>
    <col min="10249" max="10496" width="9.00390625" style="241" customWidth="1"/>
    <col min="10497" max="10497" width="17.125" style="241" customWidth="1"/>
    <col min="10498" max="10498" width="3.375" style="241" customWidth="1"/>
    <col min="10499" max="10499" width="15.00390625" style="241" customWidth="1"/>
    <col min="10500" max="10500" width="15.875" style="241" customWidth="1"/>
    <col min="10501" max="10501" width="17.125" style="241" customWidth="1"/>
    <col min="10502" max="10502" width="16.875" style="241" customWidth="1"/>
    <col min="10503" max="10503" width="9.50390625" style="241" customWidth="1"/>
    <col min="10504" max="10504" width="13.625" style="241" bestFit="1" customWidth="1"/>
    <col min="10505" max="10752" width="9.00390625" style="241" customWidth="1"/>
    <col min="10753" max="10753" width="17.125" style="241" customWidth="1"/>
    <col min="10754" max="10754" width="3.375" style="241" customWidth="1"/>
    <col min="10755" max="10755" width="15.00390625" style="241" customWidth="1"/>
    <col min="10756" max="10756" width="15.875" style="241" customWidth="1"/>
    <col min="10757" max="10757" width="17.125" style="241" customWidth="1"/>
    <col min="10758" max="10758" width="16.875" style="241" customWidth="1"/>
    <col min="10759" max="10759" width="9.50390625" style="241" customWidth="1"/>
    <col min="10760" max="10760" width="13.625" style="241" bestFit="1" customWidth="1"/>
    <col min="10761" max="11008" width="9.00390625" style="241" customWidth="1"/>
    <col min="11009" max="11009" width="17.125" style="241" customWidth="1"/>
    <col min="11010" max="11010" width="3.375" style="241" customWidth="1"/>
    <col min="11011" max="11011" width="15.00390625" style="241" customWidth="1"/>
    <col min="11012" max="11012" width="15.875" style="241" customWidth="1"/>
    <col min="11013" max="11013" width="17.125" style="241" customWidth="1"/>
    <col min="11014" max="11014" width="16.875" style="241" customWidth="1"/>
    <col min="11015" max="11015" width="9.50390625" style="241" customWidth="1"/>
    <col min="11016" max="11016" width="13.625" style="241" bestFit="1" customWidth="1"/>
    <col min="11017" max="11264" width="9.00390625" style="241" customWidth="1"/>
    <col min="11265" max="11265" width="17.125" style="241" customWidth="1"/>
    <col min="11266" max="11266" width="3.375" style="241" customWidth="1"/>
    <col min="11267" max="11267" width="15.00390625" style="241" customWidth="1"/>
    <col min="11268" max="11268" width="15.875" style="241" customWidth="1"/>
    <col min="11269" max="11269" width="17.125" style="241" customWidth="1"/>
    <col min="11270" max="11270" width="16.875" style="241" customWidth="1"/>
    <col min="11271" max="11271" width="9.50390625" style="241" customWidth="1"/>
    <col min="11272" max="11272" width="13.625" style="241" bestFit="1" customWidth="1"/>
    <col min="11273" max="11520" width="9.00390625" style="241" customWidth="1"/>
    <col min="11521" max="11521" width="17.125" style="241" customWidth="1"/>
    <col min="11522" max="11522" width="3.375" style="241" customWidth="1"/>
    <col min="11523" max="11523" width="15.00390625" style="241" customWidth="1"/>
    <col min="11524" max="11524" width="15.875" style="241" customWidth="1"/>
    <col min="11525" max="11525" width="17.125" style="241" customWidth="1"/>
    <col min="11526" max="11526" width="16.875" style="241" customWidth="1"/>
    <col min="11527" max="11527" width="9.50390625" style="241" customWidth="1"/>
    <col min="11528" max="11528" width="13.625" style="241" bestFit="1" customWidth="1"/>
    <col min="11529" max="11776" width="9.00390625" style="241" customWidth="1"/>
    <col min="11777" max="11777" width="17.125" style="241" customWidth="1"/>
    <col min="11778" max="11778" width="3.375" style="241" customWidth="1"/>
    <col min="11779" max="11779" width="15.00390625" style="241" customWidth="1"/>
    <col min="11780" max="11780" width="15.875" style="241" customWidth="1"/>
    <col min="11781" max="11781" width="17.125" style="241" customWidth="1"/>
    <col min="11782" max="11782" width="16.875" style="241" customWidth="1"/>
    <col min="11783" max="11783" width="9.50390625" style="241" customWidth="1"/>
    <col min="11784" max="11784" width="13.625" style="241" bestFit="1" customWidth="1"/>
    <col min="11785" max="12032" width="9.00390625" style="241" customWidth="1"/>
    <col min="12033" max="12033" width="17.125" style="241" customWidth="1"/>
    <col min="12034" max="12034" width="3.375" style="241" customWidth="1"/>
    <col min="12035" max="12035" width="15.00390625" style="241" customWidth="1"/>
    <col min="12036" max="12036" width="15.875" style="241" customWidth="1"/>
    <col min="12037" max="12037" width="17.125" style="241" customWidth="1"/>
    <col min="12038" max="12038" width="16.875" style="241" customWidth="1"/>
    <col min="12039" max="12039" width="9.50390625" style="241" customWidth="1"/>
    <col min="12040" max="12040" width="13.625" style="241" bestFit="1" customWidth="1"/>
    <col min="12041" max="12288" width="9.00390625" style="241" customWidth="1"/>
    <col min="12289" max="12289" width="17.125" style="241" customWidth="1"/>
    <col min="12290" max="12290" width="3.375" style="241" customWidth="1"/>
    <col min="12291" max="12291" width="15.00390625" style="241" customWidth="1"/>
    <col min="12292" max="12292" width="15.875" style="241" customWidth="1"/>
    <col min="12293" max="12293" width="17.125" style="241" customWidth="1"/>
    <col min="12294" max="12294" width="16.875" style="241" customWidth="1"/>
    <col min="12295" max="12295" width="9.50390625" style="241" customWidth="1"/>
    <col min="12296" max="12296" width="13.625" style="241" bestFit="1" customWidth="1"/>
    <col min="12297" max="12544" width="9.00390625" style="241" customWidth="1"/>
    <col min="12545" max="12545" width="17.125" style="241" customWidth="1"/>
    <col min="12546" max="12546" width="3.375" style="241" customWidth="1"/>
    <col min="12547" max="12547" width="15.00390625" style="241" customWidth="1"/>
    <col min="12548" max="12548" width="15.875" style="241" customWidth="1"/>
    <col min="12549" max="12549" width="17.125" style="241" customWidth="1"/>
    <col min="12550" max="12550" width="16.875" style="241" customWidth="1"/>
    <col min="12551" max="12551" width="9.50390625" style="241" customWidth="1"/>
    <col min="12552" max="12552" width="13.625" style="241" bestFit="1" customWidth="1"/>
    <col min="12553" max="12800" width="9.00390625" style="241" customWidth="1"/>
    <col min="12801" max="12801" width="17.125" style="241" customWidth="1"/>
    <col min="12802" max="12802" width="3.375" style="241" customWidth="1"/>
    <col min="12803" max="12803" width="15.00390625" style="241" customWidth="1"/>
    <col min="12804" max="12804" width="15.875" style="241" customWidth="1"/>
    <col min="12805" max="12805" width="17.125" style="241" customWidth="1"/>
    <col min="12806" max="12806" width="16.875" style="241" customWidth="1"/>
    <col min="12807" max="12807" width="9.50390625" style="241" customWidth="1"/>
    <col min="12808" max="12808" width="13.625" style="241" bestFit="1" customWidth="1"/>
    <col min="12809" max="13056" width="9.00390625" style="241" customWidth="1"/>
    <col min="13057" max="13057" width="17.125" style="241" customWidth="1"/>
    <col min="13058" max="13058" width="3.375" style="241" customWidth="1"/>
    <col min="13059" max="13059" width="15.00390625" style="241" customWidth="1"/>
    <col min="13060" max="13060" width="15.875" style="241" customWidth="1"/>
    <col min="13061" max="13061" width="17.125" style="241" customWidth="1"/>
    <col min="13062" max="13062" width="16.875" style="241" customWidth="1"/>
    <col min="13063" max="13063" width="9.50390625" style="241" customWidth="1"/>
    <col min="13064" max="13064" width="13.625" style="241" bestFit="1" customWidth="1"/>
    <col min="13065" max="13312" width="9.00390625" style="241" customWidth="1"/>
    <col min="13313" max="13313" width="17.125" style="241" customWidth="1"/>
    <col min="13314" max="13314" width="3.375" style="241" customWidth="1"/>
    <col min="13315" max="13315" width="15.00390625" style="241" customWidth="1"/>
    <col min="13316" max="13316" width="15.875" style="241" customWidth="1"/>
    <col min="13317" max="13317" width="17.125" style="241" customWidth="1"/>
    <col min="13318" max="13318" width="16.875" style="241" customWidth="1"/>
    <col min="13319" max="13319" width="9.50390625" style="241" customWidth="1"/>
    <col min="13320" max="13320" width="13.625" style="241" bestFit="1" customWidth="1"/>
    <col min="13321" max="13568" width="9.00390625" style="241" customWidth="1"/>
    <col min="13569" max="13569" width="17.125" style="241" customWidth="1"/>
    <col min="13570" max="13570" width="3.375" style="241" customWidth="1"/>
    <col min="13571" max="13571" width="15.00390625" style="241" customWidth="1"/>
    <col min="13572" max="13572" width="15.875" style="241" customWidth="1"/>
    <col min="13573" max="13573" width="17.125" style="241" customWidth="1"/>
    <col min="13574" max="13574" width="16.875" style="241" customWidth="1"/>
    <col min="13575" max="13575" width="9.50390625" style="241" customWidth="1"/>
    <col min="13576" max="13576" width="13.625" style="241" bestFit="1" customWidth="1"/>
    <col min="13577" max="13824" width="9.00390625" style="241" customWidth="1"/>
    <col min="13825" max="13825" width="17.125" style="241" customWidth="1"/>
    <col min="13826" max="13826" width="3.375" style="241" customWidth="1"/>
    <col min="13827" max="13827" width="15.00390625" style="241" customWidth="1"/>
    <col min="13828" max="13828" width="15.875" style="241" customWidth="1"/>
    <col min="13829" max="13829" width="17.125" style="241" customWidth="1"/>
    <col min="13830" max="13830" width="16.875" style="241" customWidth="1"/>
    <col min="13831" max="13831" width="9.50390625" style="241" customWidth="1"/>
    <col min="13832" max="13832" width="13.625" style="241" bestFit="1" customWidth="1"/>
    <col min="13833" max="14080" width="9.00390625" style="241" customWidth="1"/>
    <col min="14081" max="14081" width="17.125" style="241" customWidth="1"/>
    <col min="14082" max="14082" width="3.375" style="241" customWidth="1"/>
    <col min="14083" max="14083" width="15.00390625" style="241" customWidth="1"/>
    <col min="14084" max="14084" width="15.875" style="241" customWidth="1"/>
    <col min="14085" max="14085" width="17.125" style="241" customWidth="1"/>
    <col min="14086" max="14086" width="16.875" style="241" customWidth="1"/>
    <col min="14087" max="14087" width="9.50390625" style="241" customWidth="1"/>
    <col min="14088" max="14088" width="13.625" style="241" bestFit="1" customWidth="1"/>
    <col min="14089" max="14336" width="9.00390625" style="241" customWidth="1"/>
    <col min="14337" max="14337" width="17.125" style="241" customWidth="1"/>
    <col min="14338" max="14338" width="3.375" style="241" customWidth="1"/>
    <col min="14339" max="14339" width="15.00390625" style="241" customWidth="1"/>
    <col min="14340" max="14340" width="15.875" style="241" customWidth="1"/>
    <col min="14341" max="14341" width="17.125" style="241" customWidth="1"/>
    <col min="14342" max="14342" width="16.875" style="241" customWidth="1"/>
    <col min="14343" max="14343" width="9.50390625" style="241" customWidth="1"/>
    <col min="14344" max="14344" width="13.625" style="241" bestFit="1" customWidth="1"/>
    <col min="14345" max="14592" width="9.00390625" style="241" customWidth="1"/>
    <col min="14593" max="14593" width="17.125" style="241" customWidth="1"/>
    <col min="14594" max="14594" width="3.375" style="241" customWidth="1"/>
    <col min="14595" max="14595" width="15.00390625" style="241" customWidth="1"/>
    <col min="14596" max="14596" width="15.875" style="241" customWidth="1"/>
    <col min="14597" max="14597" width="17.125" style="241" customWidth="1"/>
    <col min="14598" max="14598" width="16.875" style="241" customWidth="1"/>
    <col min="14599" max="14599" width="9.50390625" style="241" customWidth="1"/>
    <col min="14600" max="14600" width="13.625" style="241" bestFit="1" customWidth="1"/>
    <col min="14601" max="14848" width="9.00390625" style="241" customWidth="1"/>
    <col min="14849" max="14849" width="17.125" style="241" customWidth="1"/>
    <col min="14850" max="14850" width="3.375" style="241" customWidth="1"/>
    <col min="14851" max="14851" width="15.00390625" style="241" customWidth="1"/>
    <col min="14852" max="14852" width="15.875" style="241" customWidth="1"/>
    <col min="14853" max="14853" width="17.125" style="241" customWidth="1"/>
    <col min="14854" max="14854" width="16.875" style="241" customWidth="1"/>
    <col min="14855" max="14855" width="9.50390625" style="241" customWidth="1"/>
    <col min="14856" max="14856" width="13.625" style="241" bestFit="1" customWidth="1"/>
    <col min="14857" max="15104" width="9.00390625" style="241" customWidth="1"/>
    <col min="15105" max="15105" width="17.125" style="241" customWidth="1"/>
    <col min="15106" max="15106" width="3.375" style="241" customWidth="1"/>
    <col min="15107" max="15107" width="15.00390625" style="241" customWidth="1"/>
    <col min="15108" max="15108" width="15.875" style="241" customWidth="1"/>
    <col min="15109" max="15109" width="17.125" style="241" customWidth="1"/>
    <col min="15110" max="15110" width="16.875" style="241" customWidth="1"/>
    <col min="15111" max="15111" width="9.50390625" style="241" customWidth="1"/>
    <col min="15112" max="15112" width="13.625" style="241" bestFit="1" customWidth="1"/>
    <col min="15113" max="15360" width="9.00390625" style="241" customWidth="1"/>
    <col min="15361" max="15361" width="17.125" style="241" customWidth="1"/>
    <col min="15362" max="15362" width="3.375" style="241" customWidth="1"/>
    <col min="15363" max="15363" width="15.00390625" style="241" customWidth="1"/>
    <col min="15364" max="15364" width="15.875" style="241" customWidth="1"/>
    <col min="15365" max="15365" width="17.125" style="241" customWidth="1"/>
    <col min="15366" max="15366" width="16.875" style="241" customWidth="1"/>
    <col min="15367" max="15367" width="9.50390625" style="241" customWidth="1"/>
    <col min="15368" max="15368" width="13.625" style="241" bestFit="1" customWidth="1"/>
    <col min="15369" max="15616" width="9.00390625" style="241" customWidth="1"/>
    <col min="15617" max="15617" width="17.125" style="241" customWidth="1"/>
    <col min="15618" max="15618" width="3.375" style="241" customWidth="1"/>
    <col min="15619" max="15619" width="15.00390625" style="241" customWidth="1"/>
    <col min="15620" max="15620" width="15.875" style="241" customWidth="1"/>
    <col min="15621" max="15621" width="17.125" style="241" customWidth="1"/>
    <col min="15622" max="15622" width="16.875" style="241" customWidth="1"/>
    <col min="15623" max="15623" width="9.50390625" style="241" customWidth="1"/>
    <col min="15624" max="15624" width="13.625" style="241" bestFit="1" customWidth="1"/>
    <col min="15625" max="15872" width="9.00390625" style="241" customWidth="1"/>
    <col min="15873" max="15873" width="17.125" style="241" customWidth="1"/>
    <col min="15874" max="15874" width="3.375" style="241" customWidth="1"/>
    <col min="15875" max="15875" width="15.00390625" style="241" customWidth="1"/>
    <col min="15876" max="15876" width="15.875" style="241" customWidth="1"/>
    <col min="15877" max="15877" width="17.125" style="241" customWidth="1"/>
    <col min="15878" max="15878" width="16.875" style="241" customWidth="1"/>
    <col min="15879" max="15879" width="9.50390625" style="241" customWidth="1"/>
    <col min="15880" max="15880" width="13.625" style="241" bestFit="1" customWidth="1"/>
    <col min="15881" max="16128" width="9.00390625" style="241" customWidth="1"/>
    <col min="16129" max="16129" width="17.125" style="241" customWidth="1"/>
    <col min="16130" max="16130" width="3.375" style="241" customWidth="1"/>
    <col min="16131" max="16131" width="15.00390625" style="241" customWidth="1"/>
    <col min="16132" max="16132" width="15.875" style="241" customWidth="1"/>
    <col min="16133" max="16133" width="17.125" style="241" customWidth="1"/>
    <col min="16134" max="16134" width="16.875" style="241" customWidth="1"/>
    <col min="16135" max="16135" width="9.50390625" style="241" customWidth="1"/>
    <col min="16136" max="16136" width="13.625" style="241" bestFit="1" customWidth="1"/>
    <col min="16137" max="16384" width="9.00390625" style="241" customWidth="1"/>
  </cols>
  <sheetData>
    <row r="1" ht="22.15" customHeight="1">
      <c r="A1" s="37" t="s">
        <v>40</v>
      </c>
    </row>
    <row r="2" spans="1:7" ht="27" customHeight="1">
      <c r="A2" s="190" t="s">
        <v>41</v>
      </c>
      <c r="B2" s="244"/>
      <c r="C2" s="244"/>
      <c r="D2" s="244"/>
      <c r="E2" s="244"/>
      <c r="F2" s="244"/>
      <c r="G2" s="244"/>
    </row>
    <row r="3" spans="1:7" ht="27" customHeight="1">
      <c r="A3" s="190" t="s">
        <v>42</v>
      </c>
      <c r="B3" s="244"/>
      <c r="C3" s="244"/>
      <c r="D3" s="244"/>
      <c r="E3" s="244"/>
      <c r="F3" s="244"/>
      <c r="G3" s="244"/>
    </row>
    <row r="4" spans="1:7" ht="27" customHeight="1">
      <c r="A4" s="190" t="s">
        <v>43</v>
      </c>
      <c r="B4" s="245"/>
      <c r="C4" s="245"/>
      <c r="D4" s="245"/>
      <c r="E4" s="245"/>
      <c r="F4" s="245"/>
      <c r="G4" s="246"/>
    </row>
    <row r="5" spans="1:7" ht="13.15" customHeight="1">
      <c r="A5" s="177"/>
      <c r="B5" s="247"/>
      <c r="C5" s="247"/>
      <c r="D5" s="247"/>
      <c r="E5" s="247"/>
      <c r="F5" s="247"/>
      <c r="G5" s="248"/>
    </row>
    <row r="6" spans="1:7" ht="27" customHeight="1">
      <c r="A6" s="10"/>
      <c r="B6" s="37"/>
      <c r="C6" s="249"/>
      <c r="D6" s="177"/>
      <c r="E6" s="60"/>
      <c r="F6" s="193" t="s">
        <v>44</v>
      </c>
      <c r="G6" s="250"/>
    </row>
    <row r="7" spans="1:7" s="256" customFormat="1" ht="27" customHeight="1">
      <c r="A7" s="12" t="s">
        <v>45</v>
      </c>
      <c r="B7" s="251" t="s">
        <v>46</v>
      </c>
      <c r="C7" s="252"/>
      <c r="D7" s="253" t="s">
        <v>47</v>
      </c>
      <c r="E7" s="12" t="s">
        <v>48</v>
      </c>
      <c r="F7" s="254" t="s">
        <v>49</v>
      </c>
      <c r="G7" s="255"/>
    </row>
    <row r="8" spans="1:7" s="256" customFormat="1" ht="51.6" customHeight="1">
      <c r="A8" s="13" t="s">
        <v>0</v>
      </c>
      <c r="B8" s="257"/>
      <c r="C8" s="258"/>
      <c r="D8" s="259" t="s">
        <v>50</v>
      </c>
      <c r="E8" s="13" t="s">
        <v>51</v>
      </c>
      <c r="F8" s="260" t="s">
        <v>52</v>
      </c>
      <c r="G8" s="261" t="s">
        <v>53</v>
      </c>
    </row>
    <row r="9" spans="1:9" s="270" customFormat="1" ht="31.15" customHeight="1">
      <c r="A9" s="262">
        <f>SUM(A10:A15)</f>
        <v>739442204</v>
      </c>
      <c r="B9" s="263" t="s">
        <v>54</v>
      </c>
      <c r="C9" s="264"/>
      <c r="D9" s="265">
        <f>SUM(D10:D15)</f>
        <v>730722000</v>
      </c>
      <c r="E9" s="266">
        <f>SUM(E10:E15)</f>
        <v>731074000</v>
      </c>
      <c r="F9" s="267">
        <f>SUM(F10:F15)</f>
        <v>-352000</v>
      </c>
      <c r="G9" s="268">
        <f>F9/E9</f>
        <v>-0.0004814834066045298</v>
      </c>
      <c r="H9" s="269"/>
      <c r="I9" s="269"/>
    </row>
    <row r="10" spans="1:9" ht="31.15" customHeight="1">
      <c r="A10" s="149">
        <f>'[1]9.收入明細表(p28)'!A10</f>
        <v>553998443</v>
      </c>
      <c r="B10" s="271"/>
      <c r="C10" s="272" t="s">
        <v>1</v>
      </c>
      <c r="D10" s="273">
        <f>'[1]9.收入明細表(p28)'!E10</f>
        <v>543148000</v>
      </c>
      <c r="E10" s="273">
        <f>'[1]9.收入明細表(p28)'!F10</f>
        <v>543085000</v>
      </c>
      <c r="F10" s="274">
        <f aca="true" t="shared" si="0" ref="F10:F15">D10-E10</f>
        <v>63000</v>
      </c>
      <c r="G10" s="268">
        <f aca="true" t="shared" si="1" ref="G10:G25">F10/E10</f>
        <v>0.00011600394045131057</v>
      </c>
      <c r="H10" s="269"/>
      <c r="I10" s="269"/>
    </row>
    <row r="11" spans="1:12" ht="31.15" customHeight="1">
      <c r="A11" s="149">
        <f>'[1]9.收入明細表(p28)'!A14</f>
        <v>6466261</v>
      </c>
      <c r="B11" s="271"/>
      <c r="C11" s="275" t="s">
        <v>2</v>
      </c>
      <c r="D11" s="273">
        <f>'[1]9.收入明細表(p28)'!E14</f>
        <v>6198000</v>
      </c>
      <c r="E11" s="273">
        <f>'[1]9.收入明細表(p28)'!F14</f>
        <v>6775000</v>
      </c>
      <c r="F11" s="274">
        <f t="shared" si="0"/>
        <v>-577000</v>
      </c>
      <c r="G11" s="268">
        <f t="shared" si="1"/>
        <v>-0.0851660516605166</v>
      </c>
      <c r="H11" s="269"/>
      <c r="I11" s="269"/>
      <c r="L11" s="256"/>
    </row>
    <row r="12" spans="1:9" ht="31.15" customHeight="1">
      <c r="A12" s="149">
        <f>'[1]9.收入明細表(p28)'!A15</f>
        <v>27933007</v>
      </c>
      <c r="B12" s="271"/>
      <c r="C12" s="275" t="s">
        <v>55</v>
      </c>
      <c r="D12" s="273">
        <f>'[1]9.收入明細表(p28)'!E15</f>
        <v>30000000</v>
      </c>
      <c r="E12" s="273">
        <f>'[1]9.收入明細表(p28)'!F15</f>
        <v>30000000</v>
      </c>
      <c r="F12" s="274">
        <f t="shared" si="0"/>
        <v>0</v>
      </c>
      <c r="G12" s="268">
        <f t="shared" si="1"/>
        <v>0</v>
      </c>
      <c r="H12" s="269"/>
      <c r="I12" s="269"/>
    </row>
    <row r="13" spans="1:9" ht="31.15" customHeight="1">
      <c r="A13" s="149">
        <f>'[1]9.收入明細表(p28)'!A16</f>
        <v>119096410</v>
      </c>
      <c r="B13" s="271"/>
      <c r="C13" s="94" t="s">
        <v>56</v>
      </c>
      <c r="D13" s="273">
        <f>'[1]9.收入明細表(p28)'!E16</f>
        <v>120723000</v>
      </c>
      <c r="E13" s="273">
        <f>'[1]9.收入明細表(p28)'!F16</f>
        <v>121320000</v>
      </c>
      <c r="F13" s="274">
        <f t="shared" si="0"/>
        <v>-597000</v>
      </c>
      <c r="G13" s="268">
        <f t="shared" si="1"/>
        <v>-0.004920870425321464</v>
      </c>
      <c r="H13" s="269"/>
      <c r="I13" s="269"/>
    </row>
    <row r="14" spans="1:9" ht="31.15" customHeight="1">
      <c r="A14" s="149">
        <f>'[1]9.收入明細表(p28)'!A19</f>
        <v>4505973</v>
      </c>
      <c r="B14" s="271"/>
      <c r="C14" s="275" t="s">
        <v>3</v>
      </c>
      <c r="D14" s="273">
        <f>'[1]9.收入明細表(p28)'!E19</f>
        <v>5606000</v>
      </c>
      <c r="E14" s="273">
        <f>'[1]9.收入明細表(p28)'!F19</f>
        <v>5505000</v>
      </c>
      <c r="F14" s="274">
        <f t="shared" si="0"/>
        <v>101000</v>
      </c>
      <c r="G14" s="268">
        <f t="shared" si="1"/>
        <v>0.01834695731153497</v>
      </c>
      <c r="H14" s="269"/>
      <c r="I14" s="269"/>
    </row>
    <row r="15" spans="1:9" ht="31.15" customHeight="1">
      <c r="A15" s="149">
        <f>'[1]9.收入明細表(p28)'!A22</f>
        <v>27442110</v>
      </c>
      <c r="B15" s="271"/>
      <c r="C15" s="275" t="s">
        <v>4</v>
      </c>
      <c r="D15" s="273">
        <f>'[1]9.收入明細表(p28)'!E22</f>
        <v>25047000</v>
      </c>
      <c r="E15" s="273">
        <f>'[1]9.收入明細表(p28)'!F22</f>
        <v>24389000</v>
      </c>
      <c r="F15" s="274">
        <f t="shared" si="0"/>
        <v>658000</v>
      </c>
      <c r="G15" s="268">
        <f t="shared" si="1"/>
        <v>0.026979375948173356</v>
      </c>
      <c r="H15" s="269"/>
      <c r="I15" s="269"/>
    </row>
    <row r="16" spans="1:9" s="281" customFormat="1" ht="31.15" customHeight="1">
      <c r="A16" s="262">
        <f>SUM(A17:A24)</f>
        <v>693569966</v>
      </c>
      <c r="B16" s="276" t="s">
        <v>57</v>
      </c>
      <c r="C16" s="277"/>
      <c r="D16" s="278">
        <f>SUM(D17:D24)</f>
        <v>748369000</v>
      </c>
      <c r="E16" s="266">
        <f>SUM(E17:E24)</f>
        <v>725748000</v>
      </c>
      <c r="F16" s="279">
        <f>SUM(F17:F24)</f>
        <v>22621000</v>
      </c>
      <c r="G16" s="268">
        <f t="shared" si="1"/>
        <v>0.03116922127239758</v>
      </c>
      <c r="H16" s="269"/>
      <c r="I16" s="280"/>
    </row>
    <row r="17" spans="1:9" s="283" customFormat="1" ht="31.15" customHeight="1">
      <c r="A17" s="149">
        <f>'[1]20.支出明細表(p50~51)'!A9</f>
        <v>2349043</v>
      </c>
      <c r="B17" s="271"/>
      <c r="C17" s="275" t="s">
        <v>58</v>
      </c>
      <c r="D17" s="282">
        <f>'[1]20.支出明細表(p50~51)'!E9</f>
        <v>3428000</v>
      </c>
      <c r="E17" s="273">
        <f>'[1]20.支出明細表(p50~51)'!F9</f>
        <v>2718000</v>
      </c>
      <c r="F17" s="274">
        <f aca="true" t="shared" si="2" ref="F17:F24">D17-E17</f>
        <v>710000</v>
      </c>
      <c r="G17" s="268">
        <f t="shared" si="1"/>
        <v>0.2612214863870493</v>
      </c>
      <c r="H17" s="269"/>
      <c r="I17" s="269"/>
    </row>
    <row r="18" spans="1:9" s="283" customFormat="1" ht="31.15" customHeight="1">
      <c r="A18" s="149">
        <f>'[1]20.支出明細表(p50~51)'!A15</f>
        <v>171876489</v>
      </c>
      <c r="B18" s="271"/>
      <c r="C18" s="275" t="s">
        <v>59</v>
      </c>
      <c r="D18" s="282">
        <f>'[1]20.支出明細表(p50~51)'!E15</f>
        <v>207456000</v>
      </c>
      <c r="E18" s="273">
        <f>'[1]20.支出明細表(p50~51)'!F15</f>
        <v>195600000</v>
      </c>
      <c r="F18" s="274">
        <f t="shared" si="2"/>
        <v>11856000</v>
      </c>
      <c r="G18" s="268">
        <f t="shared" si="1"/>
        <v>0.06061349693251534</v>
      </c>
      <c r="H18" s="269"/>
      <c r="I18" s="269"/>
    </row>
    <row r="19" spans="1:9" s="283" customFormat="1" ht="31.15" customHeight="1">
      <c r="A19" s="149">
        <f>'[1]20.支出明細表(p50~51)'!A21</f>
        <v>435466190</v>
      </c>
      <c r="B19" s="271"/>
      <c r="C19" s="94" t="s">
        <v>38</v>
      </c>
      <c r="D19" s="282">
        <f>'[1]20.支出明細表(p50~51)'!E21</f>
        <v>447712000</v>
      </c>
      <c r="E19" s="273">
        <f>'[1]20.支出明細表(p50~51)'!F21</f>
        <v>439800000</v>
      </c>
      <c r="F19" s="274">
        <f t="shared" si="2"/>
        <v>7912000</v>
      </c>
      <c r="G19" s="268">
        <f t="shared" si="1"/>
        <v>0.0179899954524784</v>
      </c>
      <c r="H19" s="269"/>
      <c r="I19" s="269"/>
    </row>
    <row r="20" spans="1:9" s="283" customFormat="1" ht="31.15" customHeight="1">
      <c r="A20" s="149">
        <f>'[1]20.支出明細表(p50~51)'!A27</f>
        <v>45793407</v>
      </c>
      <c r="B20" s="271"/>
      <c r="C20" s="275" t="s">
        <v>39</v>
      </c>
      <c r="D20" s="282">
        <f>'[1]20.支出明細表(p50~51)'!E27</f>
        <v>49709000</v>
      </c>
      <c r="E20" s="273">
        <f>'[1]20.支出明細表(p50~51)'!F27</f>
        <v>48800000</v>
      </c>
      <c r="F20" s="274">
        <f t="shared" si="2"/>
        <v>909000</v>
      </c>
      <c r="G20" s="268">
        <f t="shared" si="1"/>
        <v>0.01862704918032787</v>
      </c>
      <c r="H20" s="269"/>
      <c r="I20" s="269"/>
    </row>
    <row r="21" spans="1:9" s="283" customFormat="1" ht="31.15" customHeight="1">
      <c r="A21" s="149">
        <f>'[1]20.支出明細表(p50~51)'!A30</f>
        <v>3087267</v>
      </c>
      <c r="B21" s="271"/>
      <c r="C21" s="94" t="s">
        <v>18</v>
      </c>
      <c r="D21" s="282">
        <f>'[1]20.支出明細表(p50~51)'!E30</f>
        <v>3445000</v>
      </c>
      <c r="E21" s="273">
        <f>'[1]20.支出明細表(p50~51)'!F30</f>
        <v>3350000</v>
      </c>
      <c r="F21" s="274">
        <f t="shared" si="2"/>
        <v>95000</v>
      </c>
      <c r="G21" s="268">
        <f t="shared" si="1"/>
        <v>0.028358208955223882</v>
      </c>
      <c r="H21" s="269"/>
      <c r="I21" s="269"/>
    </row>
    <row r="22" spans="1:9" s="283" customFormat="1" ht="31.15" customHeight="1">
      <c r="A22" s="149">
        <f>'[1]20.支出明細表(p50~51)'!A34</f>
        <v>26194540</v>
      </c>
      <c r="B22" s="271"/>
      <c r="C22" s="275" t="s">
        <v>19</v>
      </c>
      <c r="D22" s="282">
        <f>'[1]20.支出明細表(p50~51)'!E34</f>
        <v>27967000</v>
      </c>
      <c r="E22" s="273">
        <f>'[1]20.支出明細表(p50~51)'!F34</f>
        <v>27000000</v>
      </c>
      <c r="F22" s="274">
        <f t="shared" si="2"/>
        <v>967000</v>
      </c>
      <c r="G22" s="268">
        <f t="shared" si="1"/>
        <v>0.03581481481481481</v>
      </c>
      <c r="H22" s="269"/>
      <c r="I22" s="269"/>
    </row>
    <row r="23" spans="1:9" s="283" customFormat="1" ht="31.15" customHeight="1">
      <c r="A23" s="149">
        <f>'[1]20.支出明細表(p50~51)'!A37</f>
        <v>1198332</v>
      </c>
      <c r="B23" s="271"/>
      <c r="C23" s="275" t="s">
        <v>15</v>
      </c>
      <c r="D23" s="284">
        <f>'[1]20.支出明細表(p50~51)'!E37</f>
        <v>544000</v>
      </c>
      <c r="E23" s="273">
        <f>'[1]20.支出明細表(p50~51)'!F37</f>
        <v>790000</v>
      </c>
      <c r="F23" s="274">
        <f t="shared" si="2"/>
        <v>-246000</v>
      </c>
      <c r="G23" s="268">
        <f t="shared" si="1"/>
        <v>-0.31139240506329113</v>
      </c>
      <c r="H23" s="269"/>
      <c r="I23" s="269"/>
    </row>
    <row r="24" spans="1:9" s="283" customFormat="1" ht="31.15" customHeight="1">
      <c r="A24" s="149">
        <f>'[1]20.支出明細表(p50~51)'!A39</f>
        <v>7604698</v>
      </c>
      <c r="B24" s="271"/>
      <c r="C24" s="275" t="s">
        <v>16</v>
      </c>
      <c r="D24" s="284">
        <f>'[1]20.支出明細表(p50~51)'!E39</f>
        <v>8108000</v>
      </c>
      <c r="E24" s="285">
        <f>'[1]20.支出明細表(p50~51)'!F39</f>
        <v>7690000</v>
      </c>
      <c r="F24" s="274">
        <f t="shared" si="2"/>
        <v>418000</v>
      </c>
      <c r="G24" s="268">
        <f t="shared" si="1"/>
        <v>0.05435630689206762</v>
      </c>
      <c r="H24" s="269"/>
      <c r="I24" s="269"/>
    </row>
    <row r="25" spans="1:9" s="281" customFormat="1" ht="31.15" customHeight="1">
      <c r="A25" s="286">
        <f>A9-A16</f>
        <v>45872238</v>
      </c>
      <c r="B25" s="287"/>
      <c r="C25" s="288" t="s">
        <v>20</v>
      </c>
      <c r="D25" s="166">
        <f>D9-D16</f>
        <v>-17647000</v>
      </c>
      <c r="E25" s="166">
        <f>E9-E16</f>
        <v>5326000</v>
      </c>
      <c r="F25" s="170">
        <f>F9-F16</f>
        <v>-22973000</v>
      </c>
      <c r="G25" s="289">
        <f t="shared" si="1"/>
        <v>-4.3133683815245965</v>
      </c>
      <c r="H25" s="269"/>
      <c r="I25" s="269"/>
    </row>
    <row r="26" spans="1:6" ht="27" customHeight="1">
      <c r="A26" s="10"/>
      <c r="B26" s="290"/>
      <c r="C26" s="290"/>
      <c r="D26" s="291"/>
      <c r="E26" s="292"/>
      <c r="F26" s="292"/>
    </row>
  </sheetData>
  <mergeCells count="6">
    <mergeCell ref="B7:C8"/>
    <mergeCell ref="F7:G7"/>
    <mergeCell ref="A2:G2"/>
    <mergeCell ref="A3:G3"/>
    <mergeCell ref="A4:G4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 topLeftCell="A1">
      <selection activeCell="H11" sqref="H11"/>
    </sheetView>
  </sheetViews>
  <sheetFormatPr defaultColWidth="15.25390625" defaultRowHeight="15.75"/>
  <cols>
    <col min="1" max="1" width="17.75390625" style="181" customWidth="1"/>
    <col min="2" max="2" width="20.75390625" style="68" customWidth="1"/>
    <col min="3" max="3" width="16.00390625" style="40" customWidth="1"/>
    <col min="4" max="4" width="15.50390625" style="293" customWidth="1"/>
    <col min="5" max="5" width="19.25390625" style="181" customWidth="1"/>
    <col min="6" max="6" width="5.50390625" style="181" customWidth="1"/>
    <col min="7" max="7" width="19.00390625" style="181" bestFit="1" customWidth="1"/>
    <col min="8" max="256" width="15.25390625" style="181" customWidth="1"/>
    <col min="257" max="257" width="17.75390625" style="181" customWidth="1"/>
    <col min="258" max="258" width="20.75390625" style="181" customWidth="1"/>
    <col min="259" max="259" width="16.00390625" style="181" customWidth="1"/>
    <col min="260" max="260" width="15.50390625" style="181" customWidth="1"/>
    <col min="261" max="261" width="19.25390625" style="181" customWidth="1"/>
    <col min="262" max="262" width="5.50390625" style="181" customWidth="1"/>
    <col min="263" max="263" width="19.00390625" style="181" bestFit="1" customWidth="1"/>
    <col min="264" max="512" width="15.25390625" style="181" customWidth="1"/>
    <col min="513" max="513" width="17.75390625" style="181" customWidth="1"/>
    <col min="514" max="514" width="20.75390625" style="181" customWidth="1"/>
    <col min="515" max="515" width="16.00390625" style="181" customWidth="1"/>
    <col min="516" max="516" width="15.50390625" style="181" customWidth="1"/>
    <col min="517" max="517" width="19.25390625" style="181" customWidth="1"/>
    <col min="518" max="518" width="5.50390625" style="181" customWidth="1"/>
    <col min="519" max="519" width="19.00390625" style="181" bestFit="1" customWidth="1"/>
    <col min="520" max="768" width="15.25390625" style="181" customWidth="1"/>
    <col min="769" max="769" width="17.75390625" style="181" customWidth="1"/>
    <col min="770" max="770" width="20.75390625" style="181" customWidth="1"/>
    <col min="771" max="771" width="16.00390625" style="181" customWidth="1"/>
    <col min="772" max="772" width="15.50390625" style="181" customWidth="1"/>
    <col min="773" max="773" width="19.25390625" style="181" customWidth="1"/>
    <col min="774" max="774" width="5.50390625" style="181" customWidth="1"/>
    <col min="775" max="775" width="19.00390625" style="181" bestFit="1" customWidth="1"/>
    <col min="776" max="1024" width="15.25390625" style="181" customWidth="1"/>
    <col min="1025" max="1025" width="17.75390625" style="181" customWidth="1"/>
    <col min="1026" max="1026" width="20.75390625" style="181" customWidth="1"/>
    <col min="1027" max="1027" width="16.00390625" style="181" customWidth="1"/>
    <col min="1028" max="1028" width="15.50390625" style="181" customWidth="1"/>
    <col min="1029" max="1029" width="19.25390625" style="181" customWidth="1"/>
    <col min="1030" max="1030" width="5.50390625" style="181" customWidth="1"/>
    <col min="1031" max="1031" width="19.00390625" style="181" bestFit="1" customWidth="1"/>
    <col min="1032" max="1280" width="15.25390625" style="181" customWidth="1"/>
    <col min="1281" max="1281" width="17.75390625" style="181" customWidth="1"/>
    <col min="1282" max="1282" width="20.75390625" style="181" customWidth="1"/>
    <col min="1283" max="1283" width="16.00390625" style="181" customWidth="1"/>
    <col min="1284" max="1284" width="15.50390625" style="181" customWidth="1"/>
    <col min="1285" max="1285" width="19.25390625" style="181" customWidth="1"/>
    <col min="1286" max="1286" width="5.50390625" style="181" customWidth="1"/>
    <col min="1287" max="1287" width="19.00390625" style="181" bestFit="1" customWidth="1"/>
    <col min="1288" max="1536" width="15.25390625" style="181" customWidth="1"/>
    <col min="1537" max="1537" width="17.75390625" style="181" customWidth="1"/>
    <col min="1538" max="1538" width="20.75390625" style="181" customWidth="1"/>
    <col min="1539" max="1539" width="16.00390625" style="181" customWidth="1"/>
    <col min="1540" max="1540" width="15.50390625" style="181" customWidth="1"/>
    <col min="1541" max="1541" width="19.25390625" style="181" customWidth="1"/>
    <col min="1542" max="1542" width="5.50390625" style="181" customWidth="1"/>
    <col min="1543" max="1543" width="19.00390625" style="181" bestFit="1" customWidth="1"/>
    <col min="1544" max="1792" width="15.25390625" style="181" customWidth="1"/>
    <col min="1793" max="1793" width="17.75390625" style="181" customWidth="1"/>
    <col min="1794" max="1794" width="20.75390625" style="181" customWidth="1"/>
    <col min="1795" max="1795" width="16.00390625" style="181" customWidth="1"/>
    <col min="1796" max="1796" width="15.50390625" style="181" customWidth="1"/>
    <col min="1797" max="1797" width="19.25390625" style="181" customWidth="1"/>
    <col min="1798" max="1798" width="5.50390625" style="181" customWidth="1"/>
    <col min="1799" max="1799" width="19.00390625" style="181" bestFit="1" customWidth="1"/>
    <col min="1800" max="2048" width="15.25390625" style="181" customWidth="1"/>
    <col min="2049" max="2049" width="17.75390625" style="181" customWidth="1"/>
    <col min="2050" max="2050" width="20.75390625" style="181" customWidth="1"/>
    <col min="2051" max="2051" width="16.00390625" style="181" customWidth="1"/>
    <col min="2052" max="2052" width="15.50390625" style="181" customWidth="1"/>
    <col min="2053" max="2053" width="19.25390625" style="181" customWidth="1"/>
    <col min="2054" max="2054" width="5.50390625" style="181" customWidth="1"/>
    <col min="2055" max="2055" width="19.00390625" style="181" bestFit="1" customWidth="1"/>
    <col min="2056" max="2304" width="15.25390625" style="181" customWidth="1"/>
    <col min="2305" max="2305" width="17.75390625" style="181" customWidth="1"/>
    <col min="2306" max="2306" width="20.75390625" style="181" customWidth="1"/>
    <col min="2307" max="2307" width="16.00390625" style="181" customWidth="1"/>
    <col min="2308" max="2308" width="15.50390625" style="181" customWidth="1"/>
    <col min="2309" max="2309" width="19.25390625" style="181" customWidth="1"/>
    <col min="2310" max="2310" width="5.50390625" style="181" customWidth="1"/>
    <col min="2311" max="2311" width="19.00390625" style="181" bestFit="1" customWidth="1"/>
    <col min="2312" max="2560" width="15.25390625" style="181" customWidth="1"/>
    <col min="2561" max="2561" width="17.75390625" style="181" customWidth="1"/>
    <col min="2562" max="2562" width="20.75390625" style="181" customWidth="1"/>
    <col min="2563" max="2563" width="16.00390625" style="181" customWidth="1"/>
    <col min="2564" max="2564" width="15.50390625" style="181" customWidth="1"/>
    <col min="2565" max="2565" width="19.25390625" style="181" customWidth="1"/>
    <col min="2566" max="2566" width="5.50390625" style="181" customWidth="1"/>
    <col min="2567" max="2567" width="19.00390625" style="181" bestFit="1" customWidth="1"/>
    <col min="2568" max="2816" width="15.25390625" style="181" customWidth="1"/>
    <col min="2817" max="2817" width="17.75390625" style="181" customWidth="1"/>
    <col min="2818" max="2818" width="20.75390625" style="181" customWidth="1"/>
    <col min="2819" max="2819" width="16.00390625" style="181" customWidth="1"/>
    <col min="2820" max="2820" width="15.50390625" style="181" customWidth="1"/>
    <col min="2821" max="2821" width="19.25390625" style="181" customWidth="1"/>
    <col min="2822" max="2822" width="5.50390625" style="181" customWidth="1"/>
    <col min="2823" max="2823" width="19.00390625" style="181" bestFit="1" customWidth="1"/>
    <col min="2824" max="3072" width="15.25390625" style="181" customWidth="1"/>
    <col min="3073" max="3073" width="17.75390625" style="181" customWidth="1"/>
    <col min="3074" max="3074" width="20.75390625" style="181" customWidth="1"/>
    <col min="3075" max="3075" width="16.00390625" style="181" customWidth="1"/>
    <col min="3076" max="3076" width="15.50390625" style="181" customWidth="1"/>
    <col min="3077" max="3077" width="19.25390625" style="181" customWidth="1"/>
    <col min="3078" max="3078" width="5.50390625" style="181" customWidth="1"/>
    <col min="3079" max="3079" width="19.00390625" style="181" bestFit="1" customWidth="1"/>
    <col min="3080" max="3328" width="15.25390625" style="181" customWidth="1"/>
    <col min="3329" max="3329" width="17.75390625" style="181" customWidth="1"/>
    <col min="3330" max="3330" width="20.75390625" style="181" customWidth="1"/>
    <col min="3331" max="3331" width="16.00390625" style="181" customWidth="1"/>
    <col min="3332" max="3332" width="15.50390625" style="181" customWidth="1"/>
    <col min="3333" max="3333" width="19.25390625" style="181" customWidth="1"/>
    <col min="3334" max="3334" width="5.50390625" style="181" customWidth="1"/>
    <col min="3335" max="3335" width="19.00390625" style="181" bestFit="1" customWidth="1"/>
    <col min="3336" max="3584" width="15.25390625" style="181" customWidth="1"/>
    <col min="3585" max="3585" width="17.75390625" style="181" customWidth="1"/>
    <col min="3586" max="3586" width="20.75390625" style="181" customWidth="1"/>
    <col min="3587" max="3587" width="16.00390625" style="181" customWidth="1"/>
    <col min="3588" max="3588" width="15.50390625" style="181" customWidth="1"/>
    <col min="3589" max="3589" width="19.25390625" style="181" customWidth="1"/>
    <col min="3590" max="3590" width="5.50390625" style="181" customWidth="1"/>
    <col min="3591" max="3591" width="19.00390625" style="181" bestFit="1" customWidth="1"/>
    <col min="3592" max="3840" width="15.25390625" style="181" customWidth="1"/>
    <col min="3841" max="3841" width="17.75390625" style="181" customWidth="1"/>
    <col min="3842" max="3842" width="20.75390625" style="181" customWidth="1"/>
    <col min="3843" max="3843" width="16.00390625" style="181" customWidth="1"/>
    <col min="3844" max="3844" width="15.50390625" style="181" customWidth="1"/>
    <col min="3845" max="3845" width="19.25390625" style="181" customWidth="1"/>
    <col min="3846" max="3846" width="5.50390625" style="181" customWidth="1"/>
    <col min="3847" max="3847" width="19.00390625" style="181" bestFit="1" customWidth="1"/>
    <col min="3848" max="4096" width="15.25390625" style="181" customWidth="1"/>
    <col min="4097" max="4097" width="17.75390625" style="181" customWidth="1"/>
    <col min="4098" max="4098" width="20.75390625" style="181" customWidth="1"/>
    <col min="4099" max="4099" width="16.00390625" style="181" customWidth="1"/>
    <col min="4100" max="4100" width="15.50390625" style="181" customWidth="1"/>
    <col min="4101" max="4101" width="19.25390625" style="181" customWidth="1"/>
    <col min="4102" max="4102" width="5.50390625" style="181" customWidth="1"/>
    <col min="4103" max="4103" width="19.00390625" style="181" bestFit="1" customWidth="1"/>
    <col min="4104" max="4352" width="15.25390625" style="181" customWidth="1"/>
    <col min="4353" max="4353" width="17.75390625" style="181" customWidth="1"/>
    <col min="4354" max="4354" width="20.75390625" style="181" customWidth="1"/>
    <col min="4355" max="4355" width="16.00390625" style="181" customWidth="1"/>
    <col min="4356" max="4356" width="15.50390625" style="181" customWidth="1"/>
    <col min="4357" max="4357" width="19.25390625" style="181" customWidth="1"/>
    <col min="4358" max="4358" width="5.50390625" style="181" customWidth="1"/>
    <col min="4359" max="4359" width="19.00390625" style="181" bestFit="1" customWidth="1"/>
    <col min="4360" max="4608" width="15.25390625" style="181" customWidth="1"/>
    <col min="4609" max="4609" width="17.75390625" style="181" customWidth="1"/>
    <col min="4610" max="4610" width="20.75390625" style="181" customWidth="1"/>
    <col min="4611" max="4611" width="16.00390625" style="181" customWidth="1"/>
    <col min="4612" max="4612" width="15.50390625" style="181" customWidth="1"/>
    <col min="4613" max="4613" width="19.25390625" style="181" customWidth="1"/>
    <col min="4614" max="4614" width="5.50390625" style="181" customWidth="1"/>
    <col min="4615" max="4615" width="19.00390625" style="181" bestFit="1" customWidth="1"/>
    <col min="4616" max="4864" width="15.25390625" style="181" customWidth="1"/>
    <col min="4865" max="4865" width="17.75390625" style="181" customWidth="1"/>
    <col min="4866" max="4866" width="20.75390625" style="181" customWidth="1"/>
    <col min="4867" max="4867" width="16.00390625" style="181" customWidth="1"/>
    <col min="4868" max="4868" width="15.50390625" style="181" customWidth="1"/>
    <col min="4869" max="4869" width="19.25390625" style="181" customWidth="1"/>
    <col min="4870" max="4870" width="5.50390625" style="181" customWidth="1"/>
    <col min="4871" max="4871" width="19.00390625" style="181" bestFit="1" customWidth="1"/>
    <col min="4872" max="5120" width="15.25390625" style="181" customWidth="1"/>
    <col min="5121" max="5121" width="17.75390625" style="181" customWidth="1"/>
    <col min="5122" max="5122" width="20.75390625" style="181" customWidth="1"/>
    <col min="5123" max="5123" width="16.00390625" style="181" customWidth="1"/>
    <col min="5124" max="5124" width="15.50390625" style="181" customWidth="1"/>
    <col min="5125" max="5125" width="19.25390625" style="181" customWidth="1"/>
    <col min="5126" max="5126" width="5.50390625" style="181" customWidth="1"/>
    <col min="5127" max="5127" width="19.00390625" style="181" bestFit="1" customWidth="1"/>
    <col min="5128" max="5376" width="15.25390625" style="181" customWidth="1"/>
    <col min="5377" max="5377" width="17.75390625" style="181" customWidth="1"/>
    <col min="5378" max="5378" width="20.75390625" style="181" customWidth="1"/>
    <col min="5379" max="5379" width="16.00390625" style="181" customWidth="1"/>
    <col min="5380" max="5380" width="15.50390625" style="181" customWidth="1"/>
    <col min="5381" max="5381" width="19.25390625" style="181" customWidth="1"/>
    <col min="5382" max="5382" width="5.50390625" style="181" customWidth="1"/>
    <col min="5383" max="5383" width="19.00390625" style="181" bestFit="1" customWidth="1"/>
    <col min="5384" max="5632" width="15.25390625" style="181" customWidth="1"/>
    <col min="5633" max="5633" width="17.75390625" style="181" customWidth="1"/>
    <col min="5634" max="5634" width="20.75390625" style="181" customWidth="1"/>
    <col min="5635" max="5635" width="16.00390625" style="181" customWidth="1"/>
    <col min="5636" max="5636" width="15.50390625" style="181" customWidth="1"/>
    <col min="5637" max="5637" width="19.25390625" style="181" customWidth="1"/>
    <col min="5638" max="5638" width="5.50390625" style="181" customWidth="1"/>
    <col min="5639" max="5639" width="19.00390625" style="181" bestFit="1" customWidth="1"/>
    <col min="5640" max="5888" width="15.25390625" style="181" customWidth="1"/>
    <col min="5889" max="5889" width="17.75390625" style="181" customWidth="1"/>
    <col min="5890" max="5890" width="20.75390625" style="181" customWidth="1"/>
    <col min="5891" max="5891" width="16.00390625" style="181" customWidth="1"/>
    <col min="5892" max="5892" width="15.50390625" style="181" customWidth="1"/>
    <col min="5893" max="5893" width="19.25390625" style="181" customWidth="1"/>
    <col min="5894" max="5894" width="5.50390625" style="181" customWidth="1"/>
    <col min="5895" max="5895" width="19.00390625" style="181" bestFit="1" customWidth="1"/>
    <col min="5896" max="6144" width="15.25390625" style="181" customWidth="1"/>
    <col min="6145" max="6145" width="17.75390625" style="181" customWidth="1"/>
    <col min="6146" max="6146" width="20.75390625" style="181" customWidth="1"/>
    <col min="6147" max="6147" width="16.00390625" style="181" customWidth="1"/>
    <col min="6148" max="6148" width="15.50390625" style="181" customWidth="1"/>
    <col min="6149" max="6149" width="19.25390625" style="181" customWidth="1"/>
    <col min="6150" max="6150" width="5.50390625" style="181" customWidth="1"/>
    <col min="6151" max="6151" width="19.00390625" style="181" bestFit="1" customWidth="1"/>
    <col min="6152" max="6400" width="15.25390625" style="181" customWidth="1"/>
    <col min="6401" max="6401" width="17.75390625" style="181" customWidth="1"/>
    <col min="6402" max="6402" width="20.75390625" style="181" customWidth="1"/>
    <col min="6403" max="6403" width="16.00390625" style="181" customWidth="1"/>
    <col min="6404" max="6404" width="15.50390625" style="181" customWidth="1"/>
    <col min="6405" max="6405" width="19.25390625" style="181" customWidth="1"/>
    <col min="6406" max="6406" width="5.50390625" style="181" customWidth="1"/>
    <col min="6407" max="6407" width="19.00390625" style="181" bestFit="1" customWidth="1"/>
    <col min="6408" max="6656" width="15.25390625" style="181" customWidth="1"/>
    <col min="6657" max="6657" width="17.75390625" style="181" customWidth="1"/>
    <col min="6658" max="6658" width="20.75390625" style="181" customWidth="1"/>
    <col min="6659" max="6659" width="16.00390625" style="181" customWidth="1"/>
    <col min="6660" max="6660" width="15.50390625" style="181" customWidth="1"/>
    <col min="6661" max="6661" width="19.25390625" style="181" customWidth="1"/>
    <col min="6662" max="6662" width="5.50390625" style="181" customWidth="1"/>
    <col min="6663" max="6663" width="19.00390625" style="181" bestFit="1" customWidth="1"/>
    <col min="6664" max="6912" width="15.25390625" style="181" customWidth="1"/>
    <col min="6913" max="6913" width="17.75390625" style="181" customWidth="1"/>
    <col min="6914" max="6914" width="20.75390625" style="181" customWidth="1"/>
    <col min="6915" max="6915" width="16.00390625" style="181" customWidth="1"/>
    <col min="6916" max="6916" width="15.50390625" style="181" customWidth="1"/>
    <col min="6917" max="6917" width="19.25390625" style="181" customWidth="1"/>
    <col min="6918" max="6918" width="5.50390625" style="181" customWidth="1"/>
    <col min="6919" max="6919" width="19.00390625" style="181" bestFit="1" customWidth="1"/>
    <col min="6920" max="7168" width="15.25390625" style="181" customWidth="1"/>
    <col min="7169" max="7169" width="17.75390625" style="181" customWidth="1"/>
    <col min="7170" max="7170" width="20.75390625" style="181" customWidth="1"/>
    <col min="7171" max="7171" width="16.00390625" style="181" customWidth="1"/>
    <col min="7172" max="7172" width="15.50390625" style="181" customWidth="1"/>
    <col min="7173" max="7173" width="19.25390625" style="181" customWidth="1"/>
    <col min="7174" max="7174" width="5.50390625" style="181" customWidth="1"/>
    <col min="7175" max="7175" width="19.00390625" style="181" bestFit="1" customWidth="1"/>
    <col min="7176" max="7424" width="15.25390625" style="181" customWidth="1"/>
    <col min="7425" max="7425" width="17.75390625" style="181" customWidth="1"/>
    <col min="7426" max="7426" width="20.75390625" style="181" customWidth="1"/>
    <col min="7427" max="7427" width="16.00390625" style="181" customWidth="1"/>
    <col min="7428" max="7428" width="15.50390625" style="181" customWidth="1"/>
    <col min="7429" max="7429" width="19.25390625" style="181" customWidth="1"/>
    <col min="7430" max="7430" width="5.50390625" style="181" customWidth="1"/>
    <col min="7431" max="7431" width="19.00390625" style="181" bestFit="1" customWidth="1"/>
    <col min="7432" max="7680" width="15.25390625" style="181" customWidth="1"/>
    <col min="7681" max="7681" width="17.75390625" style="181" customWidth="1"/>
    <col min="7682" max="7682" width="20.75390625" style="181" customWidth="1"/>
    <col min="7683" max="7683" width="16.00390625" style="181" customWidth="1"/>
    <col min="7684" max="7684" width="15.50390625" style="181" customWidth="1"/>
    <col min="7685" max="7685" width="19.25390625" style="181" customWidth="1"/>
    <col min="7686" max="7686" width="5.50390625" style="181" customWidth="1"/>
    <col min="7687" max="7687" width="19.00390625" style="181" bestFit="1" customWidth="1"/>
    <col min="7688" max="7936" width="15.25390625" style="181" customWidth="1"/>
    <col min="7937" max="7937" width="17.75390625" style="181" customWidth="1"/>
    <col min="7938" max="7938" width="20.75390625" style="181" customWidth="1"/>
    <col min="7939" max="7939" width="16.00390625" style="181" customWidth="1"/>
    <col min="7940" max="7940" width="15.50390625" style="181" customWidth="1"/>
    <col min="7941" max="7941" width="19.25390625" style="181" customWidth="1"/>
    <col min="7942" max="7942" width="5.50390625" style="181" customWidth="1"/>
    <col min="7943" max="7943" width="19.00390625" style="181" bestFit="1" customWidth="1"/>
    <col min="7944" max="8192" width="15.25390625" style="181" customWidth="1"/>
    <col min="8193" max="8193" width="17.75390625" style="181" customWidth="1"/>
    <col min="8194" max="8194" width="20.75390625" style="181" customWidth="1"/>
    <col min="8195" max="8195" width="16.00390625" style="181" customWidth="1"/>
    <col min="8196" max="8196" width="15.50390625" style="181" customWidth="1"/>
    <col min="8197" max="8197" width="19.25390625" style="181" customWidth="1"/>
    <col min="8198" max="8198" width="5.50390625" style="181" customWidth="1"/>
    <col min="8199" max="8199" width="19.00390625" style="181" bestFit="1" customWidth="1"/>
    <col min="8200" max="8448" width="15.25390625" style="181" customWidth="1"/>
    <col min="8449" max="8449" width="17.75390625" style="181" customWidth="1"/>
    <col min="8450" max="8450" width="20.75390625" style="181" customWidth="1"/>
    <col min="8451" max="8451" width="16.00390625" style="181" customWidth="1"/>
    <col min="8452" max="8452" width="15.50390625" style="181" customWidth="1"/>
    <col min="8453" max="8453" width="19.25390625" style="181" customWidth="1"/>
    <col min="8454" max="8454" width="5.50390625" style="181" customWidth="1"/>
    <col min="8455" max="8455" width="19.00390625" style="181" bestFit="1" customWidth="1"/>
    <col min="8456" max="8704" width="15.25390625" style="181" customWidth="1"/>
    <col min="8705" max="8705" width="17.75390625" style="181" customWidth="1"/>
    <col min="8706" max="8706" width="20.75390625" style="181" customWidth="1"/>
    <col min="8707" max="8707" width="16.00390625" style="181" customWidth="1"/>
    <col min="8708" max="8708" width="15.50390625" style="181" customWidth="1"/>
    <col min="8709" max="8709" width="19.25390625" style="181" customWidth="1"/>
    <col min="8710" max="8710" width="5.50390625" style="181" customWidth="1"/>
    <col min="8711" max="8711" width="19.00390625" style="181" bestFit="1" customWidth="1"/>
    <col min="8712" max="8960" width="15.25390625" style="181" customWidth="1"/>
    <col min="8961" max="8961" width="17.75390625" style="181" customWidth="1"/>
    <col min="8962" max="8962" width="20.75390625" style="181" customWidth="1"/>
    <col min="8963" max="8963" width="16.00390625" style="181" customWidth="1"/>
    <col min="8964" max="8964" width="15.50390625" style="181" customWidth="1"/>
    <col min="8965" max="8965" width="19.25390625" style="181" customWidth="1"/>
    <col min="8966" max="8966" width="5.50390625" style="181" customWidth="1"/>
    <col min="8967" max="8967" width="19.00390625" style="181" bestFit="1" customWidth="1"/>
    <col min="8968" max="9216" width="15.25390625" style="181" customWidth="1"/>
    <col min="9217" max="9217" width="17.75390625" style="181" customWidth="1"/>
    <col min="9218" max="9218" width="20.75390625" style="181" customWidth="1"/>
    <col min="9219" max="9219" width="16.00390625" style="181" customWidth="1"/>
    <col min="9220" max="9220" width="15.50390625" style="181" customWidth="1"/>
    <col min="9221" max="9221" width="19.25390625" style="181" customWidth="1"/>
    <col min="9222" max="9222" width="5.50390625" style="181" customWidth="1"/>
    <col min="9223" max="9223" width="19.00390625" style="181" bestFit="1" customWidth="1"/>
    <col min="9224" max="9472" width="15.25390625" style="181" customWidth="1"/>
    <col min="9473" max="9473" width="17.75390625" style="181" customWidth="1"/>
    <col min="9474" max="9474" width="20.75390625" style="181" customWidth="1"/>
    <col min="9475" max="9475" width="16.00390625" style="181" customWidth="1"/>
    <col min="9476" max="9476" width="15.50390625" style="181" customWidth="1"/>
    <col min="9477" max="9477" width="19.25390625" style="181" customWidth="1"/>
    <col min="9478" max="9478" width="5.50390625" style="181" customWidth="1"/>
    <col min="9479" max="9479" width="19.00390625" style="181" bestFit="1" customWidth="1"/>
    <col min="9480" max="9728" width="15.25390625" style="181" customWidth="1"/>
    <col min="9729" max="9729" width="17.75390625" style="181" customWidth="1"/>
    <col min="9730" max="9730" width="20.75390625" style="181" customWidth="1"/>
    <col min="9731" max="9731" width="16.00390625" style="181" customWidth="1"/>
    <col min="9732" max="9732" width="15.50390625" style="181" customWidth="1"/>
    <col min="9733" max="9733" width="19.25390625" style="181" customWidth="1"/>
    <col min="9734" max="9734" width="5.50390625" style="181" customWidth="1"/>
    <col min="9735" max="9735" width="19.00390625" style="181" bestFit="1" customWidth="1"/>
    <col min="9736" max="9984" width="15.25390625" style="181" customWidth="1"/>
    <col min="9985" max="9985" width="17.75390625" style="181" customWidth="1"/>
    <col min="9986" max="9986" width="20.75390625" style="181" customWidth="1"/>
    <col min="9987" max="9987" width="16.00390625" style="181" customWidth="1"/>
    <col min="9988" max="9988" width="15.50390625" style="181" customWidth="1"/>
    <col min="9989" max="9989" width="19.25390625" style="181" customWidth="1"/>
    <col min="9990" max="9990" width="5.50390625" style="181" customWidth="1"/>
    <col min="9991" max="9991" width="19.00390625" style="181" bestFit="1" customWidth="1"/>
    <col min="9992" max="10240" width="15.25390625" style="181" customWidth="1"/>
    <col min="10241" max="10241" width="17.75390625" style="181" customWidth="1"/>
    <col min="10242" max="10242" width="20.75390625" style="181" customWidth="1"/>
    <col min="10243" max="10243" width="16.00390625" style="181" customWidth="1"/>
    <col min="10244" max="10244" width="15.50390625" style="181" customWidth="1"/>
    <col min="10245" max="10245" width="19.25390625" style="181" customWidth="1"/>
    <col min="10246" max="10246" width="5.50390625" style="181" customWidth="1"/>
    <col min="10247" max="10247" width="19.00390625" style="181" bestFit="1" customWidth="1"/>
    <col min="10248" max="10496" width="15.25390625" style="181" customWidth="1"/>
    <col min="10497" max="10497" width="17.75390625" style="181" customWidth="1"/>
    <col min="10498" max="10498" width="20.75390625" style="181" customWidth="1"/>
    <col min="10499" max="10499" width="16.00390625" style="181" customWidth="1"/>
    <col min="10500" max="10500" width="15.50390625" style="181" customWidth="1"/>
    <col min="10501" max="10501" width="19.25390625" style="181" customWidth="1"/>
    <col min="10502" max="10502" width="5.50390625" style="181" customWidth="1"/>
    <col min="10503" max="10503" width="19.00390625" style="181" bestFit="1" customWidth="1"/>
    <col min="10504" max="10752" width="15.25390625" style="181" customWidth="1"/>
    <col min="10753" max="10753" width="17.75390625" style="181" customWidth="1"/>
    <col min="10754" max="10754" width="20.75390625" style="181" customWidth="1"/>
    <col min="10755" max="10755" width="16.00390625" style="181" customWidth="1"/>
    <col min="10756" max="10756" width="15.50390625" style="181" customWidth="1"/>
    <col min="10757" max="10757" width="19.25390625" style="181" customWidth="1"/>
    <col min="10758" max="10758" width="5.50390625" style="181" customWidth="1"/>
    <col min="10759" max="10759" width="19.00390625" style="181" bestFit="1" customWidth="1"/>
    <col min="10760" max="11008" width="15.25390625" style="181" customWidth="1"/>
    <col min="11009" max="11009" width="17.75390625" style="181" customWidth="1"/>
    <col min="11010" max="11010" width="20.75390625" style="181" customWidth="1"/>
    <col min="11011" max="11011" width="16.00390625" style="181" customWidth="1"/>
    <col min="11012" max="11012" width="15.50390625" style="181" customWidth="1"/>
    <col min="11013" max="11013" width="19.25390625" style="181" customWidth="1"/>
    <col min="11014" max="11014" width="5.50390625" style="181" customWidth="1"/>
    <col min="11015" max="11015" width="19.00390625" style="181" bestFit="1" customWidth="1"/>
    <col min="11016" max="11264" width="15.25390625" style="181" customWidth="1"/>
    <col min="11265" max="11265" width="17.75390625" style="181" customWidth="1"/>
    <col min="11266" max="11266" width="20.75390625" style="181" customWidth="1"/>
    <col min="11267" max="11267" width="16.00390625" style="181" customWidth="1"/>
    <col min="11268" max="11268" width="15.50390625" style="181" customWidth="1"/>
    <col min="11269" max="11269" width="19.25390625" style="181" customWidth="1"/>
    <col min="11270" max="11270" width="5.50390625" style="181" customWidth="1"/>
    <col min="11271" max="11271" width="19.00390625" style="181" bestFit="1" customWidth="1"/>
    <col min="11272" max="11520" width="15.25390625" style="181" customWidth="1"/>
    <col min="11521" max="11521" width="17.75390625" style="181" customWidth="1"/>
    <col min="11522" max="11522" width="20.75390625" style="181" customWidth="1"/>
    <col min="11523" max="11523" width="16.00390625" style="181" customWidth="1"/>
    <col min="11524" max="11524" width="15.50390625" style="181" customWidth="1"/>
    <col min="11525" max="11525" width="19.25390625" style="181" customWidth="1"/>
    <col min="11526" max="11526" width="5.50390625" style="181" customWidth="1"/>
    <col min="11527" max="11527" width="19.00390625" style="181" bestFit="1" customWidth="1"/>
    <col min="11528" max="11776" width="15.25390625" style="181" customWidth="1"/>
    <col min="11777" max="11777" width="17.75390625" style="181" customWidth="1"/>
    <col min="11778" max="11778" width="20.75390625" style="181" customWidth="1"/>
    <col min="11779" max="11779" width="16.00390625" style="181" customWidth="1"/>
    <col min="11780" max="11780" width="15.50390625" style="181" customWidth="1"/>
    <col min="11781" max="11781" width="19.25390625" style="181" customWidth="1"/>
    <col min="11782" max="11782" width="5.50390625" style="181" customWidth="1"/>
    <col min="11783" max="11783" width="19.00390625" style="181" bestFit="1" customWidth="1"/>
    <col min="11784" max="12032" width="15.25390625" style="181" customWidth="1"/>
    <col min="12033" max="12033" width="17.75390625" style="181" customWidth="1"/>
    <col min="12034" max="12034" width="20.75390625" style="181" customWidth="1"/>
    <col min="12035" max="12035" width="16.00390625" style="181" customWidth="1"/>
    <col min="12036" max="12036" width="15.50390625" style="181" customWidth="1"/>
    <col min="12037" max="12037" width="19.25390625" style="181" customWidth="1"/>
    <col min="12038" max="12038" width="5.50390625" style="181" customWidth="1"/>
    <col min="12039" max="12039" width="19.00390625" style="181" bestFit="1" customWidth="1"/>
    <col min="12040" max="12288" width="15.25390625" style="181" customWidth="1"/>
    <col min="12289" max="12289" width="17.75390625" style="181" customWidth="1"/>
    <col min="12290" max="12290" width="20.75390625" style="181" customWidth="1"/>
    <col min="12291" max="12291" width="16.00390625" style="181" customWidth="1"/>
    <col min="12292" max="12292" width="15.50390625" style="181" customWidth="1"/>
    <col min="12293" max="12293" width="19.25390625" style="181" customWidth="1"/>
    <col min="12294" max="12294" width="5.50390625" style="181" customWidth="1"/>
    <col min="12295" max="12295" width="19.00390625" style="181" bestFit="1" customWidth="1"/>
    <col min="12296" max="12544" width="15.25390625" style="181" customWidth="1"/>
    <col min="12545" max="12545" width="17.75390625" style="181" customWidth="1"/>
    <col min="12546" max="12546" width="20.75390625" style="181" customWidth="1"/>
    <col min="12547" max="12547" width="16.00390625" style="181" customWidth="1"/>
    <col min="12548" max="12548" width="15.50390625" style="181" customWidth="1"/>
    <col min="12549" max="12549" width="19.25390625" style="181" customWidth="1"/>
    <col min="12550" max="12550" width="5.50390625" style="181" customWidth="1"/>
    <col min="12551" max="12551" width="19.00390625" style="181" bestFit="1" customWidth="1"/>
    <col min="12552" max="12800" width="15.25390625" style="181" customWidth="1"/>
    <col min="12801" max="12801" width="17.75390625" style="181" customWidth="1"/>
    <col min="12802" max="12802" width="20.75390625" style="181" customWidth="1"/>
    <col min="12803" max="12803" width="16.00390625" style="181" customWidth="1"/>
    <col min="12804" max="12804" width="15.50390625" style="181" customWidth="1"/>
    <col min="12805" max="12805" width="19.25390625" style="181" customWidth="1"/>
    <col min="12806" max="12806" width="5.50390625" style="181" customWidth="1"/>
    <col min="12807" max="12807" width="19.00390625" style="181" bestFit="1" customWidth="1"/>
    <col min="12808" max="13056" width="15.25390625" style="181" customWidth="1"/>
    <col min="13057" max="13057" width="17.75390625" style="181" customWidth="1"/>
    <col min="13058" max="13058" width="20.75390625" style="181" customWidth="1"/>
    <col min="13059" max="13059" width="16.00390625" style="181" customWidth="1"/>
    <col min="13060" max="13060" width="15.50390625" style="181" customWidth="1"/>
    <col min="13061" max="13061" width="19.25390625" style="181" customWidth="1"/>
    <col min="13062" max="13062" width="5.50390625" style="181" customWidth="1"/>
    <col min="13063" max="13063" width="19.00390625" style="181" bestFit="1" customWidth="1"/>
    <col min="13064" max="13312" width="15.25390625" style="181" customWidth="1"/>
    <col min="13313" max="13313" width="17.75390625" style="181" customWidth="1"/>
    <col min="13314" max="13314" width="20.75390625" style="181" customWidth="1"/>
    <col min="13315" max="13315" width="16.00390625" style="181" customWidth="1"/>
    <col min="13316" max="13316" width="15.50390625" style="181" customWidth="1"/>
    <col min="13317" max="13317" width="19.25390625" style="181" customWidth="1"/>
    <col min="13318" max="13318" width="5.50390625" style="181" customWidth="1"/>
    <col min="13319" max="13319" width="19.00390625" style="181" bestFit="1" customWidth="1"/>
    <col min="13320" max="13568" width="15.25390625" style="181" customWidth="1"/>
    <col min="13569" max="13569" width="17.75390625" style="181" customWidth="1"/>
    <col min="13570" max="13570" width="20.75390625" style="181" customWidth="1"/>
    <col min="13571" max="13571" width="16.00390625" style="181" customWidth="1"/>
    <col min="13572" max="13572" width="15.50390625" style="181" customWidth="1"/>
    <col min="13573" max="13573" width="19.25390625" style="181" customWidth="1"/>
    <col min="13574" max="13574" width="5.50390625" style="181" customWidth="1"/>
    <col min="13575" max="13575" width="19.00390625" style="181" bestFit="1" customWidth="1"/>
    <col min="13576" max="13824" width="15.25390625" style="181" customWidth="1"/>
    <col min="13825" max="13825" width="17.75390625" style="181" customWidth="1"/>
    <col min="13826" max="13826" width="20.75390625" style="181" customWidth="1"/>
    <col min="13827" max="13827" width="16.00390625" style="181" customWidth="1"/>
    <col min="13828" max="13828" width="15.50390625" style="181" customWidth="1"/>
    <col min="13829" max="13829" width="19.25390625" style="181" customWidth="1"/>
    <col min="13830" max="13830" width="5.50390625" style="181" customWidth="1"/>
    <col min="13831" max="13831" width="19.00390625" style="181" bestFit="1" customWidth="1"/>
    <col min="13832" max="14080" width="15.25390625" style="181" customWidth="1"/>
    <col min="14081" max="14081" width="17.75390625" style="181" customWidth="1"/>
    <col min="14082" max="14082" width="20.75390625" style="181" customWidth="1"/>
    <col min="14083" max="14083" width="16.00390625" style="181" customWidth="1"/>
    <col min="14084" max="14084" width="15.50390625" style="181" customWidth="1"/>
    <col min="14085" max="14085" width="19.25390625" style="181" customWidth="1"/>
    <col min="14086" max="14086" width="5.50390625" style="181" customWidth="1"/>
    <col min="14087" max="14087" width="19.00390625" style="181" bestFit="1" customWidth="1"/>
    <col min="14088" max="14336" width="15.25390625" style="181" customWidth="1"/>
    <col min="14337" max="14337" width="17.75390625" style="181" customWidth="1"/>
    <col min="14338" max="14338" width="20.75390625" style="181" customWidth="1"/>
    <col min="14339" max="14339" width="16.00390625" style="181" customWidth="1"/>
    <col min="14340" max="14340" width="15.50390625" style="181" customWidth="1"/>
    <col min="14341" max="14341" width="19.25390625" style="181" customWidth="1"/>
    <col min="14342" max="14342" width="5.50390625" style="181" customWidth="1"/>
    <col min="14343" max="14343" width="19.00390625" style="181" bestFit="1" customWidth="1"/>
    <col min="14344" max="14592" width="15.25390625" style="181" customWidth="1"/>
    <col min="14593" max="14593" width="17.75390625" style="181" customWidth="1"/>
    <col min="14594" max="14594" width="20.75390625" style="181" customWidth="1"/>
    <col min="14595" max="14595" width="16.00390625" style="181" customWidth="1"/>
    <col min="14596" max="14596" width="15.50390625" style="181" customWidth="1"/>
    <col min="14597" max="14597" width="19.25390625" style="181" customWidth="1"/>
    <col min="14598" max="14598" width="5.50390625" style="181" customWidth="1"/>
    <col min="14599" max="14599" width="19.00390625" style="181" bestFit="1" customWidth="1"/>
    <col min="14600" max="14848" width="15.25390625" style="181" customWidth="1"/>
    <col min="14849" max="14849" width="17.75390625" style="181" customWidth="1"/>
    <col min="14850" max="14850" width="20.75390625" style="181" customWidth="1"/>
    <col min="14851" max="14851" width="16.00390625" style="181" customWidth="1"/>
    <col min="14852" max="14852" width="15.50390625" style="181" customWidth="1"/>
    <col min="14853" max="14853" width="19.25390625" style="181" customWidth="1"/>
    <col min="14854" max="14854" width="5.50390625" style="181" customWidth="1"/>
    <col min="14855" max="14855" width="19.00390625" style="181" bestFit="1" customWidth="1"/>
    <col min="14856" max="15104" width="15.25390625" style="181" customWidth="1"/>
    <col min="15105" max="15105" width="17.75390625" style="181" customWidth="1"/>
    <col min="15106" max="15106" width="20.75390625" style="181" customWidth="1"/>
    <col min="15107" max="15107" width="16.00390625" style="181" customWidth="1"/>
    <col min="15108" max="15108" width="15.50390625" style="181" customWidth="1"/>
    <col min="15109" max="15109" width="19.25390625" style="181" customWidth="1"/>
    <col min="15110" max="15110" width="5.50390625" style="181" customWidth="1"/>
    <col min="15111" max="15111" width="19.00390625" style="181" bestFit="1" customWidth="1"/>
    <col min="15112" max="15360" width="15.25390625" style="181" customWidth="1"/>
    <col min="15361" max="15361" width="17.75390625" style="181" customWidth="1"/>
    <col min="15362" max="15362" width="20.75390625" style="181" customWidth="1"/>
    <col min="15363" max="15363" width="16.00390625" style="181" customWidth="1"/>
    <col min="15364" max="15364" width="15.50390625" style="181" customWidth="1"/>
    <col min="15365" max="15365" width="19.25390625" style="181" customWidth="1"/>
    <col min="15366" max="15366" width="5.50390625" style="181" customWidth="1"/>
    <col min="15367" max="15367" width="19.00390625" style="181" bestFit="1" customWidth="1"/>
    <col min="15368" max="15616" width="15.25390625" style="181" customWidth="1"/>
    <col min="15617" max="15617" width="17.75390625" style="181" customWidth="1"/>
    <col min="15618" max="15618" width="20.75390625" style="181" customWidth="1"/>
    <col min="15619" max="15619" width="16.00390625" style="181" customWidth="1"/>
    <col min="15620" max="15620" width="15.50390625" style="181" customWidth="1"/>
    <col min="15621" max="15621" width="19.25390625" style="181" customWidth="1"/>
    <col min="15622" max="15622" width="5.50390625" style="181" customWidth="1"/>
    <col min="15623" max="15623" width="19.00390625" style="181" bestFit="1" customWidth="1"/>
    <col min="15624" max="15872" width="15.25390625" style="181" customWidth="1"/>
    <col min="15873" max="15873" width="17.75390625" style="181" customWidth="1"/>
    <col min="15874" max="15874" width="20.75390625" style="181" customWidth="1"/>
    <col min="15875" max="15875" width="16.00390625" style="181" customWidth="1"/>
    <col min="15876" max="15876" width="15.50390625" style="181" customWidth="1"/>
    <col min="15877" max="15877" width="19.25390625" style="181" customWidth="1"/>
    <col min="15878" max="15878" width="5.50390625" style="181" customWidth="1"/>
    <col min="15879" max="15879" width="19.00390625" style="181" bestFit="1" customWidth="1"/>
    <col min="15880" max="16128" width="15.25390625" style="181" customWidth="1"/>
    <col min="16129" max="16129" width="17.75390625" style="181" customWidth="1"/>
    <col min="16130" max="16130" width="20.75390625" style="181" customWidth="1"/>
    <col min="16131" max="16131" width="16.00390625" style="181" customWidth="1"/>
    <col min="16132" max="16132" width="15.50390625" style="181" customWidth="1"/>
    <col min="16133" max="16133" width="19.25390625" style="181" customWidth="1"/>
    <col min="16134" max="16134" width="5.50390625" style="181" customWidth="1"/>
    <col min="16135" max="16135" width="19.00390625" style="181" bestFit="1" customWidth="1"/>
    <col min="16136" max="16384" width="15.25390625" style="181" customWidth="1"/>
  </cols>
  <sheetData>
    <row r="1" ht="22.9" customHeight="1">
      <c r="A1" s="37" t="s">
        <v>60</v>
      </c>
    </row>
    <row r="2" spans="1:6" ht="25.15" customHeight="1">
      <c r="A2" s="190" t="s">
        <v>17</v>
      </c>
      <c r="B2" s="190"/>
      <c r="C2" s="190"/>
      <c r="D2" s="190"/>
      <c r="E2" s="190"/>
      <c r="F2" s="190"/>
    </row>
    <row r="3" spans="1:6" ht="23.45" customHeight="1">
      <c r="A3" s="190" t="s">
        <v>21</v>
      </c>
      <c r="B3" s="190"/>
      <c r="C3" s="190"/>
      <c r="D3" s="190"/>
      <c r="E3" s="190"/>
      <c r="F3" s="195"/>
    </row>
    <row r="4" spans="1:6" ht="27" customHeight="1">
      <c r="A4" s="190" t="s">
        <v>61</v>
      </c>
      <c r="B4" s="195"/>
      <c r="C4" s="195"/>
      <c r="D4" s="195"/>
      <c r="E4" s="195"/>
      <c r="F4" s="195"/>
    </row>
    <row r="5" spans="1:6" ht="22.15" customHeight="1">
      <c r="A5" s="177"/>
      <c r="B5" s="176"/>
      <c r="C5" s="179"/>
      <c r="D5" s="176"/>
      <c r="E5" s="179"/>
      <c r="F5" s="248" t="s">
        <v>62</v>
      </c>
    </row>
    <row r="6" spans="1:6" ht="23.45" customHeight="1">
      <c r="A6" s="37"/>
      <c r="B6" s="3"/>
      <c r="C6" s="8"/>
      <c r="D6" s="3"/>
      <c r="E6" s="193" t="s">
        <v>22</v>
      </c>
      <c r="F6" s="194"/>
    </row>
    <row r="7" spans="1:6" ht="27" customHeight="1">
      <c r="A7" s="191" t="s">
        <v>23</v>
      </c>
      <c r="B7" s="188" t="s">
        <v>24</v>
      </c>
      <c r="C7" s="17" t="s">
        <v>25</v>
      </c>
      <c r="D7" s="188" t="s">
        <v>26</v>
      </c>
      <c r="E7" s="12" t="s">
        <v>27</v>
      </c>
      <c r="F7" s="191" t="s">
        <v>28</v>
      </c>
    </row>
    <row r="8" spans="1:6" ht="27" customHeight="1">
      <c r="A8" s="192"/>
      <c r="B8" s="32" t="s">
        <v>5</v>
      </c>
      <c r="C8" s="18" t="s">
        <v>6</v>
      </c>
      <c r="D8" s="32" t="s">
        <v>7</v>
      </c>
      <c r="E8" s="13" t="s">
        <v>29</v>
      </c>
      <c r="F8" s="192"/>
    </row>
    <row r="9" spans="1:8" ht="28.9" customHeight="1">
      <c r="A9" s="38" t="s">
        <v>63</v>
      </c>
      <c r="B9" s="104">
        <f>SUM(B10:B15)</f>
        <v>2294548000</v>
      </c>
      <c r="C9" s="28">
        <f>SUM(C10:C15)</f>
        <v>74876000</v>
      </c>
      <c r="D9" s="294">
        <f>SUM(D10:D15)</f>
        <v>31337000</v>
      </c>
      <c r="E9" s="28">
        <f>SUM(E10:E15)</f>
        <v>2338087000</v>
      </c>
      <c r="F9" s="178"/>
      <c r="G9" s="40"/>
      <c r="H9" s="40"/>
    </row>
    <row r="10" spans="1:8" ht="28.9" customHeight="1">
      <c r="A10" s="41" t="s">
        <v>64</v>
      </c>
      <c r="B10" s="44">
        <v>43491000</v>
      </c>
      <c r="C10" s="19">
        <v>0</v>
      </c>
      <c r="D10" s="45">
        <v>0</v>
      </c>
      <c r="E10" s="42">
        <f aca="true" t="shared" si="0" ref="E10:E27">B10+C10-D10</f>
        <v>43491000</v>
      </c>
      <c r="F10" s="43"/>
      <c r="G10" s="40"/>
      <c r="H10" s="40"/>
    </row>
    <row r="11" spans="1:8" ht="28.9" customHeight="1">
      <c r="A11" s="41" t="s">
        <v>30</v>
      </c>
      <c r="B11" s="44">
        <v>44879000</v>
      </c>
      <c r="C11" s="19">
        <v>0</v>
      </c>
      <c r="D11" s="45">
        <v>0</v>
      </c>
      <c r="E11" s="42">
        <f t="shared" si="0"/>
        <v>44879000</v>
      </c>
      <c r="F11" s="43"/>
      <c r="G11" s="40"/>
      <c r="H11" s="40"/>
    </row>
    <row r="12" spans="1:8" ht="28.9" customHeight="1">
      <c r="A12" s="41" t="s">
        <v>31</v>
      </c>
      <c r="B12" s="44">
        <v>1091050000</v>
      </c>
      <c r="C12" s="19">
        <f>SUM('[1]7.增置資產明細(p16~26)'!F10:F12)</f>
        <v>27450000</v>
      </c>
      <c r="D12" s="45">
        <v>0</v>
      </c>
      <c r="E12" s="42">
        <f t="shared" si="0"/>
        <v>1118500000</v>
      </c>
      <c r="F12" s="43"/>
      <c r="G12" s="40"/>
      <c r="H12" s="40"/>
    </row>
    <row r="13" spans="1:8" ht="28.9" customHeight="1">
      <c r="A13" s="140" t="s">
        <v>65</v>
      </c>
      <c r="B13" s="44">
        <v>710320000</v>
      </c>
      <c r="C13" s="19">
        <f>SUM('[1]7.增置資產明細(p16~26)'!F13:F103)</f>
        <v>30027000</v>
      </c>
      <c r="D13" s="45">
        <v>23586000</v>
      </c>
      <c r="E13" s="42">
        <f t="shared" si="0"/>
        <v>716761000</v>
      </c>
      <c r="F13" s="43"/>
      <c r="G13" s="40"/>
      <c r="H13" s="40"/>
    </row>
    <row r="14" spans="1:8" ht="28.9" customHeight="1">
      <c r="A14" s="41" t="s">
        <v>33</v>
      </c>
      <c r="B14" s="44">
        <v>146006000</v>
      </c>
      <c r="C14" s="45">
        <f>SUM('[1]7.增置資產明細(p16~26)'!F104:F111)</f>
        <v>6516000</v>
      </c>
      <c r="D14" s="45">
        <v>30000</v>
      </c>
      <c r="E14" s="42">
        <f t="shared" si="0"/>
        <v>152492000</v>
      </c>
      <c r="F14" s="43"/>
      <c r="G14" s="40"/>
      <c r="H14" s="40"/>
    </row>
    <row r="15" spans="1:8" ht="28.9" customHeight="1">
      <c r="A15" s="41" t="s">
        <v>34</v>
      </c>
      <c r="B15" s="44">
        <v>258802000</v>
      </c>
      <c r="C15" s="45">
        <f>SUM('[1]7.增置資產明細(p16~26)'!F112:F195)</f>
        <v>10883000</v>
      </c>
      <c r="D15" s="45">
        <v>7721000</v>
      </c>
      <c r="E15" s="42">
        <f t="shared" si="0"/>
        <v>261964000</v>
      </c>
      <c r="F15" s="43"/>
      <c r="G15" s="40"/>
      <c r="H15" s="40"/>
    </row>
    <row r="16" spans="1:8" ht="28.9" customHeight="1">
      <c r="A16" s="46" t="s">
        <v>66</v>
      </c>
      <c r="B16" s="295">
        <f>SUM(B17:B20)</f>
        <v>1017144000</v>
      </c>
      <c r="C16" s="30">
        <f>SUM(C17:C20)</f>
        <v>73886000</v>
      </c>
      <c r="D16" s="295">
        <f>SUM(D17:D20)</f>
        <v>24918000</v>
      </c>
      <c r="E16" s="30">
        <f t="shared" si="0"/>
        <v>1066112000</v>
      </c>
      <c r="F16" s="43"/>
      <c r="G16" s="40"/>
      <c r="H16" s="40"/>
    </row>
    <row r="17" spans="1:8" ht="28.9" customHeight="1">
      <c r="A17" s="41" t="s">
        <v>30</v>
      </c>
      <c r="B17" s="296">
        <v>33236000</v>
      </c>
      <c r="C17" s="29">
        <v>2027000</v>
      </c>
      <c r="D17" s="296">
        <v>0</v>
      </c>
      <c r="E17" s="29">
        <f t="shared" si="0"/>
        <v>35263000</v>
      </c>
      <c r="F17" s="43"/>
      <c r="G17" s="40"/>
      <c r="H17" s="40"/>
    </row>
    <row r="18" spans="1:8" ht="28.9" customHeight="1">
      <c r="A18" s="41" t="s">
        <v>67</v>
      </c>
      <c r="B18" s="296">
        <v>300826000</v>
      </c>
      <c r="C18" s="29">
        <v>20769000</v>
      </c>
      <c r="D18" s="296">
        <v>0</v>
      </c>
      <c r="E18" s="29">
        <f t="shared" si="0"/>
        <v>321595000</v>
      </c>
      <c r="F18" s="43"/>
      <c r="G18" s="40"/>
      <c r="H18" s="40"/>
    </row>
    <row r="19" spans="1:8" ht="28.9" customHeight="1">
      <c r="A19" s="140" t="s">
        <v>32</v>
      </c>
      <c r="B19" s="296">
        <v>502718000</v>
      </c>
      <c r="C19" s="29">
        <v>37183000</v>
      </c>
      <c r="D19" s="296">
        <v>18558000</v>
      </c>
      <c r="E19" s="29">
        <f t="shared" si="0"/>
        <v>521343000</v>
      </c>
      <c r="F19" s="43"/>
      <c r="G19" s="40"/>
      <c r="H19" s="40"/>
    </row>
    <row r="20" spans="1:8" ht="28.9" customHeight="1">
      <c r="A20" s="41" t="s">
        <v>68</v>
      </c>
      <c r="B20" s="296">
        <v>180364000</v>
      </c>
      <c r="C20" s="29">
        <v>13907000</v>
      </c>
      <c r="D20" s="296">
        <v>6360000</v>
      </c>
      <c r="E20" s="29">
        <f t="shared" si="0"/>
        <v>187911000</v>
      </c>
      <c r="F20" s="47"/>
      <c r="G20" s="40"/>
      <c r="H20" s="40"/>
    </row>
    <row r="21" spans="1:9" ht="28.9" customHeight="1">
      <c r="A21" s="41" t="s">
        <v>35</v>
      </c>
      <c r="B21" s="44">
        <f>B9-B16</f>
        <v>1277404000</v>
      </c>
      <c r="C21" s="29">
        <f>C9-C16</f>
        <v>990000</v>
      </c>
      <c r="D21" s="296">
        <f>D9-D16</f>
        <v>6419000</v>
      </c>
      <c r="E21" s="42">
        <f t="shared" si="0"/>
        <v>1271975000</v>
      </c>
      <c r="F21" s="43"/>
      <c r="G21" s="40"/>
      <c r="H21" s="40"/>
      <c r="I21" s="40"/>
    </row>
    <row r="22" spans="1:8" ht="28.9" customHeight="1">
      <c r="A22" s="46" t="s">
        <v>69</v>
      </c>
      <c r="B22" s="104">
        <f>B23</f>
        <v>97942000</v>
      </c>
      <c r="C22" s="28">
        <f>C23</f>
        <v>3073000</v>
      </c>
      <c r="D22" s="294">
        <f>D23</f>
        <v>638000</v>
      </c>
      <c r="E22" s="30">
        <f t="shared" si="0"/>
        <v>100377000</v>
      </c>
      <c r="F22" s="43"/>
      <c r="G22" s="40"/>
      <c r="H22" s="40"/>
    </row>
    <row r="23" spans="1:8" s="37" customFormat="1" ht="28.9" customHeight="1">
      <c r="A23" s="41" t="s">
        <v>70</v>
      </c>
      <c r="B23" s="44">
        <v>97942000</v>
      </c>
      <c r="C23" s="49">
        <f>SUM('[1]7.增置資產明細(p16~26)'!F197:F212)</f>
        <v>3073000</v>
      </c>
      <c r="D23" s="296">
        <v>638000</v>
      </c>
      <c r="E23" s="29">
        <f t="shared" si="0"/>
        <v>100377000</v>
      </c>
      <c r="F23" s="43"/>
      <c r="G23" s="40"/>
      <c r="H23" s="40"/>
    </row>
    <row r="24" spans="1:8" s="37" customFormat="1" ht="28.9" customHeight="1">
      <c r="A24" s="46" t="s">
        <v>71</v>
      </c>
      <c r="B24" s="295">
        <f>B25</f>
        <v>80696897</v>
      </c>
      <c r="C24" s="30">
        <f>C25</f>
        <v>9469000</v>
      </c>
      <c r="D24" s="295">
        <f>D25</f>
        <v>638000</v>
      </c>
      <c r="E24" s="30">
        <f t="shared" si="0"/>
        <v>89527897</v>
      </c>
      <c r="F24" s="43"/>
      <c r="G24" s="40"/>
      <c r="H24" s="40"/>
    </row>
    <row r="25" spans="1:8" s="37" customFormat="1" ht="28.9" customHeight="1">
      <c r="A25" s="41" t="s">
        <v>72</v>
      </c>
      <c r="B25" s="296">
        <v>80696897</v>
      </c>
      <c r="C25" s="29">
        <v>9469000</v>
      </c>
      <c r="D25" s="296">
        <v>638000</v>
      </c>
      <c r="E25" s="29">
        <f t="shared" si="0"/>
        <v>89527897</v>
      </c>
      <c r="F25" s="43"/>
      <c r="G25" s="40"/>
      <c r="H25" s="40"/>
    </row>
    <row r="26" spans="1:10" s="37" customFormat="1" ht="28.9" customHeight="1">
      <c r="A26" s="41" t="s">
        <v>36</v>
      </c>
      <c r="B26" s="44">
        <f>B23-B25</f>
        <v>17245103</v>
      </c>
      <c r="C26" s="29">
        <f>C23-C25</f>
        <v>-6396000</v>
      </c>
      <c r="D26" s="296">
        <f>D23-D25</f>
        <v>0</v>
      </c>
      <c r="E26" s="42">
        <f t="shared" si="0"/>
        <v>10849103</v>
      </c>
      <c r="F26" s="43"/>
      <c r="G26" s="40"/>
      <c r="H26" s="40"/>
      <c r="I26" s="40"/>
      <c r="J26" s="40"/>
    </row>
    <row r="27" spans="1:12" s="37" customFormat="1" ht="28.9" customHeight="1">
      <c r="A27" s="50" t="s">
        <v>37</v>
      </c>
      <c r="B27" s="104">
        <f>B21+B26</f>
        <v>1294649103</v>
      </c>
      <c r="C27" s="30">
        <f>C21+C26</f>
        <v>-5406000</v>
      </c>
      <c r="D27" s="295">
        <f>D21+D26</f>
        <v>6419000</v>
      </c>
      <c r="E27" s="39">
        <f t="shared" si="0"/>
        <v>1282824103</v>
      </c>
      <c r="F27" s="51"/>
      <c r="G27" s="40"/>
      <c r="H27" s="40"/>
      <c r="I27" s="40"/>
      <c r="J27" s="40"/>
      <c r="K27" s="40"/>
      <c r="L27" s="40"/>
    </row>
    <row r="28" ht="27" customHeight="1">
      <c r="E28" s="48"/>
    </row>
    <row r="29" ht="27" customHeight="1"/>
    <row r="30" ht="27" customHeight="1"/>
    <row r="31" ht="27" customHeight="1">
      <c r="D31" s="297"/>
    </row>
  </sheetData>
  <mergeCells count="6">
    <mergeCell ref="A7:A8"/>
    <mergeCell ref="F7:F8"/>
    <mergeCell ref="A2:F2"/>
    <mergeCell ref="A3:F3"/>
    <mergeCell ref="A4:F4"/>
    <mergeCell ref="E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J9" sqref="J9"/>
    </sheetView>
  </sheetViews>
  <sheetFormatPr defaultColWidth="9.00390625" defaultRowHeight="27" customHeight="1"/>
  <cols>
    <col min="1" max="1" width="12.50390625" style="181" customWidth="1"/>
    <col min="2" max="2" width="5.50390625" style="181" customWidth="1"/>
    <col min="3" max="3" width="14.75390625" style="56" customWidth="1"/>
    <col min="4" max="4" width="15.375" style="56" customWidth="1"/>
    <col min="5" max="6" width="15.50390625" style="56" customWidth="1"/>
    <col min="7" max="7" width="15.00390625" style="181" customWidth="1"/>
    <col min="8" max="256" width="9.00390625" style="181" customWidth="1"/>
    <col min="257" max="257" width="12.50390625" style="181" customWidth="1"/>
    <col min="258" max="258" width="5.50390625" style="181" customWidth="1"/>
    <col min="259" max="259" width="14.75390625" style="181" customWidth="1"/>
    <col min="260" max="260" width="15.375" style="181" customWidth="1"/>
    <col min="261" max="262" width="15.50390625" style="181" customWidth="1"/>
    <col min="263" max="263" width="15.00390625" style="181" customWidth="1"/>
    <col min="264" max="512" width="9.00390625" style="181" customWidth="1"/>
    <col min="513" max="513" width="12.50390625" style="181" customWidth="1"/>
    <col min="514" max="514" width="5.50390625" style="181" customWidth="1"/>
    <col min="515" max="515" width="14.75390625" style="181" customWidth="1"/>
    <col min="516" max="516" width="15.375" style="181" customWidth="1"/>
    <col min="517" max="518" width="15.50390625" style="181" customWidth="1"/>
    <col min="519" max="519" width="15.00390625" style="181" customWidth="1"/>
    <col min="520" max="768" width="9.00390625" style="181" customWidth="1"/>
    <col min="769" max="769" width="12.50390625" style="181" customWidth="1"/>
    <col min="770" max="770" width="5.50390625" style="181" customWidth="1"/>
    <col min="771" max="771" width="14.75390625" style="181" customWidth="1"/>
    <col min="772" max="772" width="15.375" style="181" customWidth="1"/>
    <col min="773" max="774" width="15.50390625" style="181" customWidth="1"/>
    <col min="775" max="775" width="15.00390625" style="181" customWidth="1"/>
    <col min="776" max="1024" width="9.00390625" style="181" customWidth="1"/>
    <col min="1025" max="1025" width="12.50390625" style="181" customWidth="1"/>
    <col min="1026" max="1026" width="5.50390625" style="181" customWidth="1"/>
    <col min="1027" max="1027" width="14.75390625" style="181" customWidth="1"/>
    <col min="1028" max="1028" width="15.375" style="181" customWidth="1"/>
    <col min="1029" max="1030" width="15.50390625" style="181" customWidth="1"/>
    <col min="1031" max="1031" width="15.00390625" style="181" customWidth="1"/>
    <col min="1032" max="1280" width="9.00390625" style="181" customWidth="1"/>
    <col min="1281" max="1281" width="12.50390625" style="181" customWidth="1"/>
    <col min="1282" max="1282" width="5.50390625" style="181" customWidth="1"/>
    <col min="1283" max="1283" width="14.75390625" style="181" customWidth="1"/>
    <col min="1284" max="1284" width="15.375" style="181" customWidth="1"/>
    <col min="1285" max="1286" width="15.50390625" style="181" customWidth="1"/>
    <col min="1287" max="1287" width="15.00390625" style="181" customWidth="1"/>
    <col min="1288" max="1536" width="9.00390625" style="181" customWidth="1"/>
    <col min="1537" max="1537" width="12.50390625" style="181" customWidth="1"/>
    <col min="1538" max="1538" width="5.50390625" style="181" customWidth="1"/>
    <col min="1539" max="1539" width="14.75390625" style="181" customWidth="1"/>
    <col min="1540" max="1540" width="15.375" style="181" customWidth="1"/>
    <col min="1541" max="1542" width="15.50390625" style="181" customWidth="1"/>
    <col min="1543" max="1543" width="15.00390625" style="181" customWidth="1"/>
    <col min="1544" max="1792" width="9.00390625" style="181" customWidth="1"/>
    <col min="1793" max="1793" width="12.50390625" style="181" customWidth="1"/>
    <col min="1794" max="1794" width="5.50390625" style="181" customWidth="1"/>
    <col min="1795" max="1795" width="14.75390625" style="181" customWidth="1"/>
    <col min="1796" max="1796" width="15.375" style="181" customWidth="1"/>
    <col min="1797" max="1798" width="15.50390625" style="181" customWidth="1"/>
    <col min="1799" max="1799" width="15.00390625" style="181" customWidth="1"/>
    <col min="1800" max="2048" width="9.00390625" style="181" customWidth="1"/>
    <col min="2049" max="2049" width="12.50390625" style="181" customWidth="1"/>
    <col min="2050" max="2050" width="5.50390625" style="181" customWidth="1"/>
    <col min="2051" max="2051" width="14.75390625" style="181" customWidth="1"/>
    <col min="2052" max="2052" width="15.375" style="181" customWidth="1"/>
    <col min="2053" max="2054" width="15.50390625" style="181" customWidth="1"/>
    <col min="2055" max="2055" width="15.00390625" style="181" customWidth="1"/>
    <col min="2056" max="2304" width="9.00390625" style="181" customWidth="1"/>
    <col min="2305" max="2305" width="12.50390625" style="181" customWidth="1"/>
    <col min="2306" max="2306" width="5.50390625" style="181" customWidth="1"/>
    <col min="2307" max="2307" width="14.75390625" style="181" customWidth="1"/>
    <col min="2308" max="2308" width="15.375" style="181" customWidth="1"/>
    <col min="2309" max="2310" width="15.50390625" style="181" customWidth="1"/>
    <col min="2311" max="2311" width="15.00390625" style="181" customWidth="1"/>
    <col min="2312" max="2560" width="9.00390625" style="181" customWidth="1"/>
    <col min="2561" max="2561" width="12.50390625" style="181" customWidth="1"/>
    <col min="2562" max="2562" width="5.50390625" style="181" customWidth="1"/>
    <col min="2563" max="2563" width="14.75390625" style="181" customWidth="1"/>
    <col min="2564" max="2564" width="15.375" style="181" customWidth="1"/>
    <col min="2565" max="2566" width="15.50390625" style="181" customWidth="1"/>
    <col min="2567" max="2567" width="15.00390625" style="181" customWidth="1"/>
    <col min="2568" max="2816" width="9.00390625" style="181" customWidth="1"/>
    <col min="2817" max="2817" width="12.50390625" style="181" customWidth="1"/>
    <col min="2818" max="2818" width="5.50390625" style="181" customWidth="1"/>
    <col min="2819" max="2819" width="14.75390625" style="181" customWidth="1"/>
    <col min="2820" max="2820" width="15.375" style="181" customWidth="1"/>
    <col min="2821" max="2822" width="15.50390625" style="181" customWidth="1"/>
    <col min="2823" max="2823" width="15.00390625" style="181" customWidth="1"/>
    <col min="2824" max="3072" width="9.00390625" style="181" customWidth="1"/>
    <col min="3073" max="3073" width="12.50390625" style="181" customWidth="1"/>
    <col min="3074" max="3074" width="5.50390625" style="181" customWidth="1"/>
    <col min="3075" max="3075" width="14.75390625" style="181" customWidth="1"/>
    <col min="3076" max="3076" width="15.375" style="181" customWidth="1"/>
    <col min="3077" max="3078" width="15.50390625" style="181" customWidth="1"/>
    <col min="3079" max="3079" width="15.00390625" style="181" customWidth="1"/>
    <col min="3080" max="3328" width="9.00390625" style="181" customWidth="1"/>
    <col min="3329" max="3329" width="12.50390625" style="181" customWidth="1"/>
    <col min="3330" max="3330" width="5.50390625" style="181" customWidth="1"/>
    <col min="3331" max="3331" width="14.75390625" style="181" customWidth="1"/>
    <col min="3332" max="3332" width="15.375" style="181" customWidth="1"/>
    <col min="3333" max="3334" width="15.50390625" style="181" customWidth="1"/>
    <col min="3335" max="3335" width="15.00390625" style="181" customWidth="1"/>
    <col min="3336" max="3584" width="9.00390625" style="181" customWidth="1"/>
    <col min="3585" max="3585" width="12.50390625" style="181" customWidth="1"/>
    <col min="3586" max="3586" width="5.50390625" style="181" customWidth="1"/>
    <col min="3587" max="3587" width="14.75390625" style="181" customWidth="1"/>
    <col min="3588" max="3588" width="15.375" style="181" customWidth="1"/>
    <col min="3589" max="3590" width="15.50390625" style="181" customWidth="1"/>
    <col min="3591" max="3591" width="15.00390625" style="181" customWidth="1"/>
    <col min="3592" max="3840" width="9.00390625" style="181" customWidth="1"/>
    <col min="3841" max="3841" width="12.50390625" style="181" customWidth="1"/>
    <col min="3842" max="3842" width="5.50390625" style="181" customWidth="1"/>
    <col min="3843" max="3843" width="14.75390625" style="181" customWidth="1"/>
    <col min="3844" max="3844" width="15.375" style="181" customWidth="1"/>
    <col min="3845" max="3846" width="15.50390625" style="181" customWidth="1"/>
    <col min="3847" max="3847" width="15.00390625" style="181" customWidth="1"/>
    <col min="3848" max="4096" width="9.00390625" style="181" customWidth="1"/>
    <col min="4097" max="4097" width="12.50390625" style="181" customWidth="1"/>
    <col min="4098" max="4098" width="5.50390625" style="181" customWidth="1"/>
    <col min="4099" max="4099" width="14.75390625" style="181" customWidth="1"/>
    <col min="4100" max="4100" width="15.375" style="181" customWidth="1"/>
    <col min="4101" max="4102" width="15.50390625" style="181" customWidth="1"/>
    <col min="4103" max="4103" width="15.00390625" style="181" customWidth="1"/>
    <col min="4104" max="4352" width="9.00390625" style="181" customWidth="1"/>
    <col min="4353" max="4353" width="12.50390625" style="181" customWidth="1"/>
    <col min="4354" max="4354" width="5.50390625" style="181" customWidth="1"/>
    <col min="4355" max="4355" width="14.75390625" style="181" customWidth="1"/>
    <col min="4356" max="4356" width="15.375" style="181" customWidth="1"/>
    <col min="4357" max="4358" width="15.50390625" style="181" customWidth="1"/>
    <col min="4359" max="4359" width="15.00390625" style="181" customWidth="1"/>
    <col min="4360" max="4608" width="9.00390625" style="181" customWidth="1"/>
    <col min="4609" max="4609" width="12.50390625" style="181" customWidth="1"/>
    <col min="4610" max="4610" width="5.50390625" style="181" customWidth="1"/>
    <col min="4611" max="4611" width="14.75390625" style="181" customWidth="1"/>
    <col min="4612" max="4612" width="15.375" style="181" customWidth="1"/>
    <col min="4613" max="4614" width="15.50390625" style="181" customWidth="1"/>
    <col min="4615" max="4615" width="15.00390625" style="181" customWidth="1"/>
    <col min="4616" max="4864" width="9.00390625" style="181" customWidth="1"/>
    <col min="4865" max="4865" width="12.50390625" style="181" customWidth="1"/>
    <col min="4866" max="4866" width="5.50390625" style="181" customWidth="1"/>
    <col min="4867" max="4867" width="14.75390625" style="181" customWidth="1"/>
    <col min="4868" max="4868" width="15.375" style="181" customWidth="1"/>
    <col min="4869" max="4870" width="15.50390625" style="181" customWidth="1"/>
    <col min="4871" max="4871" width="15.00390625" style="181" customWidth="1"/>
    <col min="4872" max="5120" width="9.00390625" style="181" customWidth="1"/>
    <col min="5121" max="5121" width="12.50390625" style="181" customWidth="1"/>
    <col min="5122" max="5122" width="5.50390625" style="181" customWidth="1"/>
    <col min="5123" max="5123" width="14.75390625" style="181" customWidth="1"/>
    <col min="5124" max="5124" width="15.375" style="181" customWidth="1"/>
    <col min="5125" max="5126" width="15.50390625" style="181" customWidth="1"/>
    <col min="5127" max="5127" width="15.00390625" style="181" customWidth="1"/>
    <col min="5128" max="5376" width="9.00390625" style="181" customWidth="1"/>
    <col min="5377" max="5377" width="12.50390625" style="181" customWidth="1"/>
    <col min="5378" max="5378" width="5.50390625" style="181" customWidth="1"/>
    <col min="5379" max="5379" width="14.75390625" style="181" customWidth="1"/>
    <col min="5380" max="5380" width="15.375" style="181" customWidth="1"/>
    <col min="5381" max="5382" width="15.50390625" style="181" customWidth="1"/>
    <col min="5383" max="5383" width="15.00390625" style="181" customWidth="1"/>
    <col min="5384" max="5632" width="9.00390625" style="181" customWidth="1"/>
    <col min="5633" max="5633" width="12.50390625" style="181" customWidth="1"/>
    <col min="5634" max="5634" width="5.50390625" style="181" customWidth="1"/>
    <col min="5635" max="5635" width="14.75390625" style="181" customWidth="1"/>
    <col min="5636" max="5636" width="15.375" style="181" customWidth="1"/>
    <col min="5637" max="5638" width="15.50390625" style="181" customWidth="1"/>
    <col min="5639" max="5639" width="15.00390625" style="181" customWidth="1"/>
    <col min="5640" max="5888" width="9.00390625" style="181" customWidth="1"/>
    <col min="5889" max="5889" width="12.50390625" style="181" customWidth="1"/>
    <col min="5890" max="5890" width="5.50390625" style="181" customWidth="1"/>
    <col min="5891" max="5891" width="14.75390625" style="181" customWidth="1"/>
    <col min="5892" max="5892" width="15.375" style="181" customWidth="1"/>
    <col min="5893" max="5894" width="15.50390625" style="181" customWidth="1"/>
    <col min="5895" max="5895" width="15.00390625" style="181" customWidth="1"/>
    <col min="5896" max="6144" width="9.00390625" style="181" customWidth="1"/>
    <col min="6145" max="6145" width="12.50390625" style="181" customWidth="1"/>
    <col min="6146" max="6146" width="5.50390625" style="181" customWidth="1"/>
    <col min="6147" max="6147" width="14.75390625" style="181" customWidth="1"/>
    <col min="6148" max="6148" width="15.375" style="181" customWidth="1"/>
    <col min="6149" max="6150" width="15.50390625" style="181" customWidth="1"/>
    <col min="6151" max="6151" width="15.00390625" style="181" customWidth="1"/>
    <col min="6152" max="6400" width="9.00390625" style="181" customWidth="1"/>
    <col min="6401" max="6401" width="12.50390625" style="181" customWidth="1"/>
    <col min="6402" max="6402" width="5.50390625" style="181" customWidth="1"/>
    <col min="6403" max="6403" width="14.75390625" style="181" customWidth="1"/>
    <col min="6404" max="6404" width="15.375" style="181" customWidth="1"/>
    <col min="6405" max="6406" width="15.50390625" style="181" customWidth="1"/>
    <col min="6407" max="6407" width="15.00390625" style="181" customWidth="1"/>
    <col min="6408" max="6656" width="9.00390625" style="181" customWidth="1"/>
    <col min="6657" max="6657" width="12.50390625" style="181" customWidth="1"/>
    <col min="6658" max="6658" width="5.50390625" style="181" customWidth="1"/>
    <col min="6659" max="6659" width="14.75390625" style="181" customWidth="1"/>
    <col min="6660" max="6660" width="15.375" style="181" customWidth="1"/>
    <col min="6661" max="6662" width="15.50390625" style="181" customWidth="1"/>
    <col min="6663" max="6663" width="15.00390625" style="181" customWidth="1"/>
    <col min="6664" max="6912" width="9.00390625" style="181" customWidth="1"/>
    <col min="6913" max="6913" width="12.50390625" style="181" customWidth="1"/>
    <col min="6914" max="6914" width="5.50390625" style="181" customWidth="1"/>
    <col min="6915" max="6915" width="14.75390625" style="181" customWidth="1"/>
    <col min="6916" max="6916" width="15.375" style="181" customWidth="1"/>
    <col min="6917" max="6918" width="15.50390625" style="181" customWidth="1"/>
    <col min="6919" max="6919" width="15.00390625" style="181" customWidth="1"/>
    <col min="6920" max="7168" width="9.00390625" style="181" customWidth="1"/>
    <col min="7169" max="7169" width="12.50390625" style="181" customWidth="1"/>
    <col min="7170" max="7170" width="5.50390625" style="181" customWidth="1"/>
    <col min="7171" max="7171" width="14.75390625" style="181" customWidth="1"/>
    <col min="7172" max="7172" width="15.375" style="181" customWidth="1"/>
    <col min="7173" max="7174" width="15.50390625" style="181" customWidth="1"/>
    <col min="7175" max="7175" width="15.00390625" style="181" customWidth="1"/>
    <col min="7176" max="7424" width="9.00390625" style="181" customWidth="1"/>
    <col min="7425" max="7425" width="12.50390625" style="181" customWidth="1"/>
    <col min="7426" max="7426" width="5.50390625" style="181" customWidth="1"/>
    <col min="7427" max="7427" width="14.75390625" style="181" customWidth="1"/>
    <col min="7428" max="7428" width="15.375" style="181" customWidth="1"/>
    <col min="7429" max="7430" width="15.50390625" style="181" customWidth="1"/>
    <col min="7431" max="7431" width="15.00390625" style="181" customWidth="1"/>
    <col min="7432" max="7680" width="9.00390625" style="181" customWidth="1"/>
    <col min="7681" max="7681" width="12.50390625" style="181" customWidth="1"/>
    <col min="7682" max="7682" width="5.50390625" style="181" customWidth="1"/>
    <col min="7683" max="7683" width="14.75390625" style="181" customWidth="1"/>
    <col min="7684" max="7684" width="15.375" style="181" customWidth="1"/>
    <col min="7685" max="7686" width="15.50390625" style="181" customWidth="1"/>
    <col min="7687" max="7687" width="15.00390625" style="181" customWidth="1"/>
    <col min="7688" max="7936" width="9.00390625" style="181" customWidth="1"/>
    <col min="7937" max="7937" width="12.50390625" style="181" customWidth="1"/>
    <col min="7938" max="7938" width="5.50390625" style="181" customWidth="1"/>
    <col min="7939" max="7939" width="14.75390625" style="181" customWidth="1"/>
    <col min="7940" max="7940" width="15.375" style="181" customWidth="1"/>
    <col min="7941" max="7942" width="15.50390625" style="181" customWidth="1"/>
    <col min="7943" max="7943" width="15.00390625" style="181" customWidth="1"/>
    <col min="7944" max="8192" width="9.00390625" style="181" customWidth="1"/>
    <col min="8193" max="8193" width="12.50390625" style="181" customWidth="1"/>
    <col min="8194" max="8194" width="5.50390625" style="181" customWidth="1"/>
    <col min="8195" max="8195" width="14.75390625" style="181" customWidth="1"/>
    <col min="8196" max="8196" width="15.375" style="181" customWidth="1"/>
    <col min="8197" max="8198" width="15.50390625" style="181" customWidth="1"/>
    <col min="8199" max="8199" width="15.00390625" style="181" customWidth="1"/>
    <col min="8200" max="8448" width="9.00390625" style="181" customWidth="1"/>
    <col min="8449" max="8449" width="12.50390625" style="181" customWidth="1"/>
    <col min="8450" max="8450" width="5.50390625" style="181" customWidth="1"/>
    <col min="8451" max="8451" width="14.75390625" style="181" customWidth="1"/>
    <col min="8452" max="8452" width="15.375" style="181" customWidth="1"/>
    <col min="8453" max="8454" width="15.50390625" style="181" customWidth="1"/>
    <col min="8455" max="8455" width="15.00390625" style="181" customWidth="1"/>
    <col min="8456" max="8704" width="9.00390625" style="181" customWidth="1"/>
    <col min="8705" max="8705" width="12.50390625" style="181" customWidth="1"/>
    <col min="8706" max="8706" width="5.50390625" style="181" customWidth="1"/>
    <col min="8707" max="8707" width="14.75390625" style="181" customWidth="1"/>
    <col min="8708" max="8708" width="15.375" style="181" customWidth="1"/>
    <col min="8709" max="8710" width="15.50390625" style="181" customWidth="1"/>
    <col min="8711" max="8711" width="15.00390625" style="181" customWidth="1"/>
    <col min="8712" max="8960" width="9.00390625" style="181" customWidth="1"/>
    <col min="8961" max="8961" width="12.50390625" style="181" customWidth="1"/>
    <col min="8962" max="8962" width="5.50390625" style="181" customWidth="1"/>
    <col min="8963" max="8963" width="14.75390625" style="181" customWidth="1"/>
    <col min="8964" max="8964" width="15.375" style="181" customWidth="1"/>
    <col min="8965" max="8966" width="15.50390625" style="181" customWidth="1"/>
    <col min="8967" max="8967" width="15.00390625" style="181" customWidth="1"/>
    <col min="8968" max="9216" width="9.00390625" style="181" customWidth="1"/>
    <col min="9217" max="9217" width="12.50390625" style="181" customWidth="1"/>
    <col min="9218" max="9218" width="5.50390625" style="181" customWidth="1"/>
    <col min="9219" max="9219" width="14.75390625" style="181" customWidth="1"/>
    <col min="9220" max="9220" width="15.375" style="181" customWidth="1"/>
    <col min="9221" max="9222" width="15.50390625" style="181" customWidth="1"/>
    <col min="9223" max="9223" width="15.00390625" style="181" customWidth="1"/>
    <col min="9224" max="9472" width="9.00390625" style="181" customWidth="1"/>
    <col min="9473" max="9473" width="12.50390625" style="181" customWidth="1"/>
    <col min="9474" max="9474" width="5.50390625" style="181" customWidth="1"/>
    <col min="9475" max="9475" width="14.75390625" style="181" customWidth="1"/>
    <col min="9476" max="9476" width="15.375" style="181" customWidth="1"/>
    <col min="9477" max="9478" width="15.50390625" style="181" customWidth="1"/>
    <col min="9479" max="9479" width="15.00390625" style="181" customWidth="1"/>
    <col min="9480" max="9728" width="9.00390625" style="181" customWidth="1"/>
    <col min="9729" max="9729" width="12.50390625" style="181" customWidth="1"/>
    <col min="9730" max="9730" width="5.50390625" style="181" customWidth="1"/>
    <col min="9731" max="9731" width="14.75390625" style="181" customWidth="1"/>
    <col min="9732" max="9732" width="15.375" style="181" customWidth="1"/>
    <col min="9733" max="9734" width="15.50390625" style="181" customWidth="1"/>
    <col min="9735" max="9735" width="15.00390625" style="181" customWidth="1"/>
    <col min="9736" max="9984" width="9.00390625" style="181" customWidth="1"/>
    <col min="9985" max="9985" width="12.50390625" style="181" customWidth="1"/>
    <col min="9986" max="9986" width="5.50390625" style="181" customWidth="1"/>
    <col min="9987" max="9987" width="14.75390625" style="181" customWidth="1"/>
    <col min="9988" max="9988" width="15.375" style="181" customWidth="1"/>
    <col min="9989" max="9990" width="15.50390625" style="181" customWidth="1"/>
    <col min="9991" max="9991" width="15.00390625" style="181" customWidth="1"/>
    <col min="9992" max="10240" width="9.00390625" style="181" customWidth="1"/>
    <col min="10241" max="10241" width="12.50390625" style="181" customWidth="1"/>
    <col min="10242" max="10242" width="5.50390625" style="181" customWidth="1"/>
    <col min="10243" max="10243" width="14.75390625" style="181" customWidth="1"/>
    <col min="10244" max="10244" width="15.375" style="181" customWidth="1"/>
    <col min="10245" max="10246" width="15.50390625" style="181" customWidth="1"/>
    <col min="10247" max="10247" width="15.00390625" style="181" customWidth="1"/>
    <col min="10248" max="10496" width="9.00390625" style="181" customWidth="1"/>
    <col min="10497" max="10497" width="12.50390625" style="181" customWidth="1"/>
    <col min="10498" max="10498" width="5.50390625" style="181" customWidth="1"/>
    <col min="10499" max="10499" width="14.75390625" style="181" customWidth="1"/>
    <col min="10500" max="10500" width="15.375" style="181" customWidth="1"/>
    <col min="10501" max="10502" width="15.50390625" style="181" customWidth="1"/>
    <col min="10503" max="10503" width="15.00390625" style="181" customWidth="1"/>
    <col min="10504" max="10752" width="9.00390625" style="181" customWidth="1"/>
    <col min="10753" max="10753" width="12.50390625" style="181" customWidth="1"/>
    <col min="10754" max="10754" width="5.50390625" style="181" customWidth="1"/>
    <col min="10755" max="10755" width="14.75390625" style="181" customWidth="1"/>
    <col min="10756" max="10756" width="15.375" style="181" customWidth="1"/>
    <col min="10757" max="10758" width="15.50390625" style="181" customWidth="1"/>
    <col min="10759" max="10759" width="15.00390625" style="181" customWidth="1"/>
    <col min="10760" max="11008" width="9.00390625" style="181" customWidth="1"/>
    <col min="11009" max="11009" width="12.50390625" style="181" customWidth="1"/>
    <col min="11010" max="11010" width="5.50390625" style="181" customWidth="1"/>
    <col min="11011" max="11011" width="14.75390625" style="181" customWidth="1"/>
    <col min="11012" max="11012" width="15.375" style="181" customWidth="1"/>
    <col min="11013" max="11014" width="15.50390625" style="181" customWidth="1"/>
    <col min="11015" max="11015" width="15.00390625" style="181" customWidth="1"/>
    <col min="11016" max="11264" width="9.00390625" style="181" customWidth="1"/>
    <col min="11265" max="11265" width="12.50390625" style="181" customWidth="1"/>
    <col min="11266" max="11266" width="5.50390625" style="181" customWidth="1"/>
    <col min="11267" max="11267" width="14.75390625" style="181" customWidth="1"/>
    <col min="11268" max="11268" width="15.375" style="181" customWidth="1"/>
    <col min="11269" max="11270" width="15.50390625" style="181" customWidth="1"/>
    <col min="11271" max="11271" width="15.00390625" style="181" customWidth="1"/>
    <col min="11272" max="11520" width="9.00390625" style="181" customWidth="1"/>
    <col min="11521" max="11521" width="12.50390625" style="181" customWidth="1"/>
    <col min="11522" max="11522" width="5.50390625" style="181" customWidth="1"/>
    <col min="11523" max="11523" width="14.75390625" style="181" customWidth="1"/>
    <col min="11524" max="11524" width="15.375" style="181" customWidth="1"/>
    <col min="11525" max="11526" width="15.50390625" style="181" customWidth="1"/>
    <col min="11527" max="11527" width="15.00390625" style="181" customWidth="1"/>
    <col min="11528" max="11776" width="9.00390625" style="181" customWidth="1"/>
    <col min="11777" max="11777" width="12.50390625" style="181" customWidth="1"/>
    <col min="11778" max="11778" width="5.50390625" style="181" customWidth="1"/>
    <col min="11779" max="11779" width="14.75390625" style="181" customWidth="1"/>
    <col min="11780" max="11780" width="15.375" style="181" customWidth="1"/>
    <col min="11781" max="11782" width="15.50390625" style="181" customWidth="1"/>
    <col min="11783" max="11783" width="15.00390625" style="181" customWidth="1"/>
    <col min="11784" max="12032" width="9.00390625" style="181" customWidth="1"/>
    <col min="12033" max="12033" width="12.50390625" style="181" customWidth="1"/>
    <col min="12034" max="12034" width="5.50390625" style="181" customWidth="1"/>
    <col min="12035" max="12035" width="14.75390625" style="181" customWidth="1"/>
    <col min="12036" max="12036" width="15.375" style="181" customWidth="1"/>
    <col min="12037" max="12038" width="15.50390625" style="181" customWidth="1"/>
    <col min="12039" max="12039" width="15.00390625" style="181" customWidth="1"/>
    <col min="12040" max="12288" width="9.00390625" style="181" customWidth="1"/>
    <col min="12289" max="12289" width="12.50390625" style="181" customWidth="1"/>
    <col min="12290" max="12290" width="5.50390625" style="181" customWidth="1"/>
    <col min="12291" max="12291" width="14.75390625" style="181" customWidth="1"/>
    <col min="12292" max="12292" width="15.375" style="181" customWidth="1"/>
    <col min="12293" max="12294" width="15.50390625" style="181" customWidth="1"/>
    <col min="12295" max="12295" width="15.00390625" style="181" customWidth="1"/>
    <col min="12296" max="12544" width="9.00390625" style="181" customWidth="1"/>
    <col min="12545" max="12545" width="12.50390625" style="181" customWidth="1"/>
    <col min="12546" max="12546" width="5.50390625" style="181" customWidth="1"/>
    <col min="12547" max="12547" width="14.75390625" style="181" customWidth="1"/>
    <col min="12548" max="12548" width="15.375" style="181" customWidth="1"/>
    <col min="12549" max="12550" width="15.50390625" style="181" customWidth="1"/>
    <col min="12551" max="12551" width="15.00390625" style="181" customWidth="1"/>
    <col min="12552" max="12800" width="9.00390625" style="181" customWidth="1"/>
    <col min="12801" max="12801" width="12.50390625" style="181" customWidth="1"/>
    <col min="12802" max="12802" width="5.50390625" style="181" customWidth="1"/>
    <col min="12803" max="12803" width="14.75390625" style="181" customWidth="1"/>
    <col min="12804" max="12804" width="15.375" style="181" customWidth="1"/>
    <col min="12805" max="12806" width="15.50390625" style="181" customWidth="1"/>
    <col min="12807" max="12807" width="15.00390625" style="181" customWidth="1"/>
    <col min="12808" max="13056" width="9.00390625" style="181" customWidth="1"/>
    <col min="13057" max="13057" width="12.50390625" style="181" customWidth="1"/>
    <col min="13058" max="13058" width="5.50390625" style="181" customWidth="1"/>
    <col min="13059" max="13059" width="14.75390625" style="181" customWidth="1"/>
    <col min="13060" max="13060" width="15.375" style="181" customWidth="1"/>
    <col min="13061" max="13062" width="15.50390625" style="181" customWidth="1"/>
    <col min="13063" max="13063" width="15.00390625" style="181" customWidth="1"/>
    <col min="13064" max="13312" width="9.00390625" style="181" customWidth="1"/>
    <col min="13313" max="13313" width="12.50390625" style="181" customWidth="1"/>
    <col min="13314" max="13314" width="5.50390625" style="181" customWidth="1"/>
    <col min="13315" max="13315" width="14.75390625" style="181" customWidth="1"/>
    <col min="13316" max="13316" width="15.375" style="181" customWidth="1"/>
    <col min="13317" max="13318" width="15.50390625" style="181" customWidth="1"/>
    <col min="13319" max="13319" width="15.00390625" style="181" customWidth="1"/>
    <col min="13320" max="13568" width="9.00390625" style="181" customWidth="1"/>
    <col min="13569" max="13569" width="12.50390625" style="181" customWidth="1"/>
    <col min="13570" max="13570" width="5.50390625" style="181" customWidth="1"/>
    <col min="13571" max="13571" width="14.75390625" style="181" customWidth="1"/>
    <col min="13572" max="13572" width="15.375" style="181" customWidth="1"/>
    <col min="13573" max="13574" width="15.50390625" style="181" customWidth="1"/>
    <col min="13575" max="13575" width="15.00390625" style="181" customWidth="1"/>
    <col min="13576" max="13824" width="9.00390625" style="181" customWidth="1"/>
    <col min="13825" max="13825" width="12.50390625" style="181" customWidth="1"/>
    <col min="13826" max="13826" width="5.50390625" style="181" customWidth="1"/>
    <col min="13827" max="13827" width="14.75390625" style="181" customWidth="1"/>
    <col min="13828" max="13828" width="15.375" style="181" customWidth="1"/>
    <col min="13829" max="13830" width="15.50390625" style="181" customWidth="1"/>
    <col min="13831" max="13831" width="15.00390625" style="181" customWidth="1"/>
    <col min="13832" max="14080" width="9.00390625" style="181" customWidth="1"/>
    <col min="14081" max="14081" width="12.50390625" style="181" customWidth="1"/>
    <col min="14082" max="14082" width="5.50390625" style="181" customWidth="1"/>
    <col min="14083" max="14083" width="14.75390625" style="181" customWidth="1"/>
    <col min="14084" max="14084" width="15.375" style="181" customWidth="1"/>
    <col min="14085" max="14086" width="15.50390625" style="181" customWidth="1"/>
    <col min="14087" max="14087" width="15.00390625" style="181" customWidth="1"/>
    <col min="14088" max="14336" width="9.00390625" style="181" customWidth="1"/>
    <col min="14337" max="14337" width="12.50390625" style="181" customWidth="1"/>
    <col min="14338" max="14338" width="5.50390625" style="181" customWidth="1"/>
    <col min="14339" max="14339" width="14.75390625" style="181" customWidth="1"/>
    <col min="14340" max="14340" width="15.375" style="181" customWidth="1"/>
    <col min="14341" max="14342" width="15.50390625" style="181" customWidth="1"/>
    <col min="14343" max="14343" width="15.00390625" style="181" customWidth="1"/>
    <col min="14344" max="14592" width="9.00390625" style="181" customWidth="1"/>
    <col min="14593" max="14593" width="12.50390625" style="181" customWidth="1"/>
    <col min="14594" max="14594" width="5.50390625" style="181" customWidth="1"/>
    <col min="14595" max="14595" width="14.75390625" style="181" customWidth="1"/>
    <col min="14596" max="14596" width="15.375" style="181" customWidth="1"/>
    <col min="14597" max="14598" width="15.50390625" style="181" customWidth="1"/>
    <col min="14599" max="14599" width="15.00390625" style="181" customWidth="1"/>
    <col min="14600" max="14848" width="9.00390625" style="181" customWidth="1"/>
    <col min="14849" max="14849" width="12.50390625" style="181" customWidth="1"/>
    <col min="14850" max="14850" width="5.50390625" style="181" customWidth="1"/>
    <col min="14851" max="14851" width="14.75390625" style="181" customWidth="1"/>
    <col min="14852" max="14852" width="15.375" style="181" customWidth="1"/>
    <col min="14853" max="14854" width="15.50390625" style="181" customWidth="1"/>
    <col min="14855" max="14855" width="15.00390625" style="181" customWidth="1"/>
    <col min="14856" max="15104" width="9.00390625" style="181" customWidth="1"/>
    <col min="15105" max="15105" width="12.50390625" style="181" customWidth="1"/>
    <col min="15106" max="15106" width="5.50390625" style="181" customWidth="1"/>
    <col min="15107" max="15107" width="14.75390625" style="181" customWidth="1"/>
    <col min="15108" max="15108" width="15.375" style="181" customWidth="1"/>
    <col min="15109" max="15110" width="15.50390625" style="181" customWidth="1"/>
    <col min="15111" max="15111" width="15.00390625" style="181" customWidth="1"/>
    <col min="15112" max="15360" width="9.00390625" style="181" customWidth="1"/>
    <col min="15361" max="15361" width="12.50390625" style="181" customWidth="1"/>
    <col min="15362" max="15362" width="5.50390625" style="181" customWidth="1"/>
    <col min="15363" max="15363" width="14.75390625" style="181" customWidth="1"/>
    <col min="15364" max="15364" width="15.375" style="181" customWidth="1"/>
    <col min="15365" max="15366" width="15.50390625" style="181" customWidth="1"/>
    <col min="15367" max="15367" width="15.00390625" style="181" customWidth="1"/>
    <col min="15368" max="15616" width="9.00390625" style="181" customWidth="1"/>
    <col min="15617" max="15617" width="12.50390625" style="181" customWidth="1"/>
    <col min="15618" max="15618" width="5.50390625" style="181" customWidth="1"/>
    <col min="15619" max="15619" width="14.75390625" style="181" customWidth="1"/>
    <col min="15620" max="15620" width="15.375" style="181" customWidth="1"/>
    <col min="15621" max="15622" width="15.50390625" style="181" customWidth="1"/>
    <col min="15623" max="15623" width="15.00390625" style="181" customWidth="1"/>
    <col min="15624" max="15872" width="9.00390625" style="181" customWidth="1"/>
    <col min="15873" max="15873" width="12.50390625" style="181" customWidth="1"/>
    <col min="15874" max="15874" width="5.50390625" style="181" customWidth="1"/>
    <col min="15875" max="15875" width="14.75390625" style="181" customWidth="1"/>
    <col min="15876" max="15876" width="15.375" style="181" customWidth="1"/>
    <col min="15877" max="15878" width="15.50390625" style="181" customWidth="1"/>
    <col min="15879" max="15879" width="15.00390625" style="181" customWidth="1"/>
    <col min="15880" max="16128" width="9.00390625" style="181" customWidth="1"/>
    <col min="16129" max="16129" width="12.50390625" style="181" customWidth="1"/>
    <col min="16130" max="16130" width="5.50390625" style="181" customWidth="1"/>
    <col min="16131" max="16131" width="14.75390625" style="181" customWidth="1"/>
    <col min="16132" max="16132" width="15.375" style="181" customWidth="1"/>
    <col min="16133" max="16134" width="15.50390625" style="181" customWidth="1"/>
    <col min="16135" max="16135" width="15.00390625" style="181" customWidth="1"/>
    <col min="16136" max="16384" width="9.00390625" style="181" customWidth="1"/>
  </cols>
  <sheetData>
    <row r="1" ht="27" customHeight="1">
      <c r="A1" s="37" t="s">
        <v>73</v>
      </c>
    </row>
    <row r="2" spans="1:7" ht="27" customHeight="1">
      <c r="A2" s="190" t="s">
        <v>41</v>
      </c>
      <c r="B2" s="196"/>
      <c r="C2" s="196"/>
      <c r="D2" s="196"/>
      <c r="E2" s="196"/>
      <c r="F2" s="196"/>
      <c r="G2" s="197"/>
    </row>
    <row r="3" spans="1:7" ht="27" customHeight="1">
      <c r="A3" s="190" t="s">
        <v>74</v>
      </c>
      <c r="B3" s="196"/>
      <c r="C3" s="196"/>
      <c r="D3" s="196"/>
      <c r="E3" s="196"/>
      <c r="F3" s="196"/>
      <c r="G3" s="298"/>
    </row>
    <row r="4" spans="1:7" ht="27" customHeight="1">
      <c r="A4" s="190" t="s">
        <v>75</v>
      </c>
      <c r="B4" s="196"/>
      <c r="C4" s="196"/>
      <c r="D4" s="196"/>
      <c r="E4" s="196"/>
      <c r="F4" s="196"/>
      <c r="G4" s="298"/>
    </row>
    <row r="5" spans="1:7" ht="27" customHeight="1">
      <c r="A5" s="177"/>
      <c r="B5" s="180"/>
      <c r="C5" s="180"/>
      <c r="D5" s="180"/>
      <c r="E5" s="180"/>
      <c r="F5" s="180"/>
      <c r="G5" s="248" t="s">
        <v>76</v>
      </c>
    </row>
    <row r="6" spans="2:7" ht="27" customHeight="1">
      <c r="B6" s="37"/>
      <c r="C6" s="27"/>
      <c r="D6" s="27"/>
      <c r="E6" s="27"/>
      <c r="F6" s="27"/>
      <c r="G6" s="299" t="s">
        <v>77</v>
      </c>
    </row>
    <row r="7" spans="1:7" ht="16.5">
      <c r="A7" s="191" t="s">
        <v>78</v>
      </c>
      <c r="B7" s="198" t="s">
        <v>79</v>
      </c>
      <c r="C7" s="12" t="s">
        <v>80</v>
      </c>
      <c r="D7" s="12" t="s">
        <v>81</v>
      </c>
      <c r="E7" s="12" t="s">
        <v>81</v>
      </c>
      <c r="F7" s="31" t="s">
        <v>82</v>
      </c>
      <c r="G7" s="191" t="s">
        <v>83</v>
      </c>
    </row>
    <row r="8" spans="1:7" ht="31.15" customHeight="1">
      <c r="A8" s="300"/>
      <c r="B8" s="301"/>
      <c r="C8" s="13" t="s">
        <v>84</v>
      </c>
      <c r="D8" s="13" t="s">
        <v>85</v>
      </c>
      <c r="E8" s="13" t="s">
        <v>86</v>
      </c>
      <c r="F8" s="52" t="s">
        <v>8</v>
      </c>
      <c r="G8" s="300"/>
    </row>
    <row r="9" spans="1:7" ht="34.5" customHeight="1">
      <c r="A9" s="302" t="s">
        <v>87</v>
      </c>
      <c r="B9" s="53" t="s">
        <v>88</v>
      </c>
      <c r="C9" s="5">
        <v>27200000</v>
      </c>
      <c r="D9" s="22">
        <v>0</v>
      </c>
      <c r="E9" s="24">
        <v>9100000</v>
      </c>
      <c r="F9" s="5">
        <f>C9+D9-E9</f>
        <v>18100000</v>
      </c>
      <c r="G9" s="43" t="s">
        <v>89</v>
      </c>
    </row>
    <row r="10" spans="1:7" ht="27" customHeight="1">
      <c r="A10" s="43"/>
      <c r="B10" s="43"/>
      <c r="C10" s="26"/>
      <c r="D10" s="25"/>
      <c r="E10" s="26"/>
      <c r="F10" s="26"/>
      <c r="G10" s="43" t="s">
        <v>90</v>
      </c>
    </row>
    <row r="11" spans="1:7" ht="20.1" customHeight="1">
      <c r="A11" s="43"/>
      <c r="B11" s="43"/>
      <c r="C11" s="26"/>
      <c r="D11" s="25"/>
      <c r="E11" s="26"/>
      <c r="F11" s="26"/>
      <c r="G11" s="43" t="s">
        <v>91</v>
      </c>
    </row>
    <row r="12" spans="1:7" ht="20.1" customHeight="1">
      <c r="A12" s="43"/>
      <c r="B12" s="43"/>
      <c r="C12" s="26"/>
      <c r="D12" s="25"/>
      <c r="E12" s="26"/>
      <c r="F12" s="26"/>
      <c r="G12" s="43" t="s">
        <v>92</v>
      </c>
    </row>
    <row r="13" spans="1:7" ht="20.1" customHeight="1">
      <c r="A13" s="43"/>
      <c r="B13" s="43"/>
      <c r="C13" s="26"/>
      <c r="D13" s="25"/>
      <c r="E13" s="26"/>
      <c r="F13" s="26"/>
      <c r="G13" s="43" t="s">
        <v>9</v>
      </c>
    </row>
    <row r="14" spans="1:7" ht="20.1" customHeight="1">
      <c r="A14" s="43"/>
      <c r="B14" s="43"/>
      <c r="C14" s="26"/>
      <c r="D14" s="25"/>
      <c r="E14" s="26"/>
      <c r="F14" s="26"/>
      <c r="G14" s="43"/>
    </row>
    <row r="15" spans="1:7" ht="20.1" customHeight="1">
      <c r="A15" s="43"/>
      <c r="B15" s="43"/>
      <c r="C15" s="26"/>
      <c r="D15" s="25"/>
      <c r="E15" s="26"/>
      <c r="F15" s="26"/>
      <c r="G15" s="43" t="s">
        <v>93</v>
      </c>
    </row>
    <row r="16" spans="1:7" ht="22.9" customHeight="1">
      <c r="A16" s="302"/>
      <c r="B16" s="53"/>
      <c r="C16" s="5"/>
      <c r="D16" s="22"/>
      <c r="E16" s="5"/>
      <c r="F16" s="303"/>
      <c r="G16" s="43" t="s">
        <v>10</v>
      </c>
    </row>
    <row r="17" spans="1:7" ht="20.1" customHeight="1">
      <c r="A17" s="43"/>
      <c r="B17" s="53"/>
      <c r="C17" s="5"/>
      <c r="D17" s="22"/>
      <c r="E17" s="5"/>
      <c r="F17" s="23"/>
      <c r="G17" s="43"/>
    </row>
    <row r="18" spans="1:7" ht="20.1" customHeight="1">
      <c r="A18" s="43"/>
      <c r="B18" s="53"/>
      <c r="C18" s="5"/>
      <c r="D18" s="22"/>
      <c r="E18" s="5"/>
      <c r="F18" s="23"/>
      <c r="G18" s="43"/>
    </row>
    <row r="19" spans="1:7" ht="20.1" customHeight="1">
      <c r="A19" s="43"/>
      <c r="B19" s="53"/>
      <c r="C19" s="5"/>
      <c r="D19" s="22"/>
      <c r="E19" s="5"/>
      <c r="F19" s="23"/>
      <c r="G19" s="43"/>
    </row>
    <row r="20" spans="1:7" ht="20.1" customHeight="1">
      <c r="A20" s="43"/>
      <c r="B20" s="53"/>
      <c r="C20" s="5"/>
      <c r="D20" s="22"/>
      <c r="E20" s="5"/>
      <c r="F20" s="23"/>
      <c r="G20" s="43"/>
    </row>
    <row r="21" spans="1:7" ht="27" customHeight="1">
      <c r="A21" s="43"/>
      <c r="B21" s="53"/>
      <c r="C21" s="5"/>
      <c r="D21" s="22"/>
      <c r="E21" s="5"/>
      <c r="F21" s="23"/>
      <c r="G21" s="43"/>
    </row>
    <row r="22" spans="1:7" ht="20.1" customHeight="1">
      <c r="A22" s="43"/>
      <c r="B22" s="43"/>
      <c r="C22" s="26"/>
      <c r="D22" s="25"/>
      <c r="E22" s="26"/>
      <c r="F22" s="26"/>
      <c r="G22" s="43"/>
    </row>
    <row r="23" spans="1:7" ht="20.1" customHeight="1">
      <c r="A23" s="43"/>
      <c r="B23" s="43"/>
      <c r="C23" s="26"/>
      <c r="D23" s="25"/>
      <c r="E23" s="26"/>
      <c r="F23" s="26"/>
      <c r="G23" s="43"/>
    </row>
    <row r="24" spans="1:7" ht="20.1" customHeight="1">
      <c r="A24" s="43"/>
      <c r="B24" s="43"/>
      <c r="C24" s="26"/>
      <c r="D24" s="25"/>
      <c r="E24" s="26"/>
      <c r="F24" s="26"/>
      <c r="G24" s="43"/>
    </row>
    <row r="25" spans="1:7" ht="20.1" customHeight="1">
      <c r="A25" s="43"/>
      <c r="B25" s="43"/>
      <c r="C25" s="26"/>
      <c r="D25" s="25"/>
      <c r="E25" s="26"/>
      <c r="F25" s="26"/>
      <c r="G25" s="43"/>
    </row>
    <row r="26" spans="1:7" ht="20.1" customHeight="1">
      <c r="A26" s="43"/>
      <c r="B26" s="43"/>
      <c r="C26" s="26"/>
      <c r="D26" s="25"/>
      <c r="E26" s="26"/>
      <c r="F26" s="26"/>
      <c r="G26" s="43"/>
    </row>
    <row r="27" spans="1:7" ht="20.1" customHeight="1">
      <c r="A27" s="43"/>
      <c r="B27" s="43"/>
      <c r="C27" s="26"/>
      <c r="D27" s="25"/>
      <c r="E27" s="26"/>
      <c r="F27" s="26"/>
      <c r="G27" s="43"/>
    </row>
    <row r="28" spans="1:7" ht="20.1" customHeight="1">
      <c r="A28" s="43"/>
      <c r="B28" s="43"/>
      <c r="C28" s="26"/>
      <c r="D28" s="25"/>
      <c r="E28" s="26"/>
      <c r="F28" s="26"/>
      <c r="G28" s="43"/>
    </row>
    <row r="29" spans="1:7" ht="20.1" customHeight="1">
      <c r="A29" s="54" t="s">
        <v>94</v>
      </c>
      <c r="B29" s="55"/>
      <c r="C29" s="6">
        <f>SUM(C9:C23)</f>
        <v>27200000</v>
      </c>
      <c r="D29" s="304">
        <v>0</v>
      </c>
      <c r="E29" s="6">
        <f>SUM(E9:E23)</f>
        <v>9100000</v>
      </c>
      <c r="F29" s="6">
        <f>SUM(F9:F23)</f>
        <v>18100000</v>
      </c>
      <c r="G29" s="55"/>
    </row>
    <row r="30" spans="1:7" ht="20.1" customHeight="1">
      <c r="A30" s="37"/>
      <c r="B30" s="37"/>
      <c r="C30" s="27"/>
      <c r="D30" s="27"/>
      <c r="E30" s="27"/>
      <c r="F30" s="27"/>
      <c r="G30" s="37"/>
    </row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</sheetData>
  <mergeCells count="6">
    <mergeCell ref="A7:A8"/>
    <mergeCell ref="B7:B8"/>
    <mergeCell ref="G7:G8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 topLeftCell="A1">
      <selection activeCell="M12" sqref="M12"/>
    </sheetView>
  </sheetViews>
  <sheetFormatPr defaultColWidth="9.00390625" defaultRowHeight="24.75" customHeight="1"/>
  <cols>
    <col min="1" max="1" width="16.875" style="181" customWidth="1"/>
    <col min="2" max="2" width="6.50390625" style="174" customWidth="1"/>
    <col min="3" max="3" width="3.375" style="57" customWidth="1"/>
    <col min="4" max="4" width="14.75390625" style="70" customWidth="1"/>
    <col min="5" max="5" width="16.00390625" style="63" customWidth="1"/>
    <col min="6" max="6" width="17.25390625" style="181" customWidth="1"/>
    <col min="7" max="7" width="15.50390625" style="57" customWidth="1"/>
    <col min="8" max="8" width="6.625" style="305" customWidth="1"/>
    <col min="9" max="9" width="4.625" style="180" customWidth="1"/>
    <col min="10" max="10" width="12.25390625" style="63" bestFit="1" customWidth="1"/>
    <col min="11" max="256" width="9.00390625" style="63" customWidth="1"/>
    <col min="257" max="257" width="16.875" style="63" customWidth="1"/>
    <col min="258" max="258" width="6.50390625" style="63" customWidth="1"/>
    <col min="259" max="259" width="3.375" style="63" customWidth="1"/>
    <col min="260" max="260" width="14.75390625" style="63" customWidth="1"/>
    <col min="261" max="261" width="16.00390625" style="63" customWidth="1"/>
    <col min="262" max="262" width="17.25390625" style="63" customWidth="1"/>
    <col min="263" max="263" width="15.50390625" style="63" customWidth="1"/>
    <col min="264" max="264" width="6.625" style="63" customWidth="1"/>
    <col min="265" max="265" width="4.625" style="63" customWidth="1"/>
    <col min="266" max="266" width="12.25390625" style="63" bestFit="1" customWidth="1"/>
    <col min="267" max="512" width="9.00390625" style="63" customWidth="1"/>
    <col min="513" max="513" width="16.875" style="63" customWidth="1"/>
    <col min="514" max="514" width="6.50390625" style="63" customWidth="1"/>
    <col min="515" max="515" width="3.375" style="63" customWidth="1"/>
    <col min="516" max="516" width="14.75390625" style="63" customWidth="1"/>
    <col min="517" max="517" width="16.00390625" style="63" customWidth="1"/>
    <col min="518" max="518" width="17.25390625" style="63" customWidth="1"/>
    <col min="519" max="519" width="15.50390625" style="63" customWidth="1"/>
    <col min="520" max="520" width="6.625" style="63" customWidth="1"/>
    <col min="521" max="521" width="4.625" style="63" customWidth="1"/>
    <col min="522" max="522" width="12.25390625" style="63" bestFit="1" customWidth="1"/>
    <col min="523" max="768" width="9.00390625" style="63" customWidth="1"/>
    <col min="769" max="769" width="16.875" style="63" customWidth="1"/>
    <col min="770" max="770" width="6.50390625" style="63" customWidth="1"/>
    <col min="771" max="771" width="3.375" style="63" customWidth="1"/>
    <col min="772" max="772" width="14.75390625" style="63" customWidth="1"/>
    <col min="773" max="773" width="16.00390625" style="63" customWidth="1"/>
    <col min="774" max="774" width="17.25390625" style="63" customWidth="1"/>
    <col min="775" max="775" width="15.50390625" style="63" customWidth="1"/>
    <col min="776" max="776" width="6.625" style="63" customWidth="1"/>
    <col min="777" max="777" width="4.625" style="63" customWidth="1"/>
    <col min="778" max="778" width="12.25390625" style="63" bestFit="1" customWidth="1"/>
    <col min="779" max="1024" width="9.00390625" style="63" customWidth="1"/>
    <col min="1025" max="1025" width="16.875" style="63" customWidth="1"/>
    <col min="1026" max="1026" width="6.50390625" style="63" customWidth="1"/>
    <col min="1027" max="1027" width="3.375" style="63" customWidth="1"/>
    <col min="1028" max="1028" width="14.75390625" style="63" customWidth="1"/>
    <col min="1029" max="1029" width="16.00390625" style="63" customWidth="1"/>
    <col min="1030" max="1030" width="17.25390625" style="63" customWidth="1"/>
    <col min="1031" max="1031" width="15.50390625" style="63" customWidth="1"/>
    <col min="1032" max="1032" width="6.625" style="63" customWidth="1"/>
    <col min="1033" max="1033" width="4.625" style="63" customWidth="1"/>
    <col min="1034" max="1034" width="12.25390625" style="63" bestFit="1" customWidth="1"/>
    <col min="1035" max="1280" width="9.00390625" style="63" customWidth="1"/>
    <col min="1281" max="1281" width="16.875" style="63" customWidth="1"/>
    <col min="1282" max="1282" width="6.50390625" style="63" customWidth="1"/>
    <col min="1283" max="1283" width="3.375" style="63" customWidth="1"/>
    <col min="1284" max="1284" width="14.75390625" style="63" customWidth="1"/>
    <col min="1285" max="1285" width="16.00390625" style="63" customWidth="1"/>
    <col min="1286" max="1286" width="17.25390625" style="63" customWidth="1"/>
    <col min="1287" max="1287" width="15.50390625" style="63" customWidth="1"/>
    <col min="1288" max="1288" width="6.625" style="63" customWidth="1"/>
    <col min="1289" max="1289" width="4.625" style="63" customWidth="1"/>
    <col min="1290" max="1290" width="12.25390625" style="63" bestFit="1" customWidth="1"/>
    <col min="1291" max="1536" width="9.00390625" style="63" customWidth="1"/>
    <col min="1537" max="1537" width="16.875" style="63" customWidth="1"/>
    <col min="1538" max="1538" width="6.50390625" style="63" customWidth="1"/>
    <col min="1539" max="1539" width="3.375" style="63" customWidth="1"/>
    <col min="1540" max="1540" width="14.75390625" style="63" customWidth="1"/>
    <col min="1541" max="1541" width="16.00390625" style="63" customWidth="1"/>
    <col min="1542" max="1542" width="17.25390625" style="63" customWidth="1"/>
    <col min="1543" max="1543" width="15.50390625" style="63" customWidth="1"/>
    <col min="1544" max="1544" width="6.625" style="63" customWidth="1"/>
    <col min="1545" max="1545" width="4.625" style="63" customWidth="1"/>
    <col min="1546" max="1546" width="12.25390625" style="63" bestFit="1" customWidth="1"/>
    <col min="1547" max="1792" width="9.00390625" style="63" customWidth="1"/>
    <col min="1793" max="1793" width="16.875" style="63" customWidth="1"/>
    <col min="1794" max="1794" width="6.50390625" style="63" customWidth="1"/>
    <col min="1795" max="1795" width="3.375" style="63" customWidth="1"/>
    <col min="1796" max="1796" width="14.75390625" style="63" customWidth="1"/>
    <col min="1797" max="1797" width="16.00390625" style="63" customWidth="1"/>
    <col min="1798" max="1798" width="17.25390625" style="63" customWidth="1"/>
    <col min="1799" max="1799" width="15.50390625" style="63" customWidth="1"/>
    <col min="1800" max="1800" width="6.625" style="63" customWidth="1"/>
    <col min="1801" max="1801" width="4.625" style="63" customWidth="1"/>
    <col min="1802" max="1802" width="12.25390625" style="63" bestFit="1" customWidth="1"/>
    <col min="1803" max="2048" width="9.00390625" style="63" customWidth="1"/>
    <col min="2049" max="2049" width="16.875" style="63" customWidth="1"/>
    <col min="2050" max="2050" width="6.50390625" style="63" customWidth="1"/>
    <col min="2051" max="2051" width="3.375" style="63" customWidth="1"/>
    <col min="2052" max="2052" width="14.75390625" style="63" customWidth="1"/>
    <col min="2053" max="2053" width="16.00390625" style="63" customWidth="1"/>
    <col min="2054" max="2054" width="17.25390625" style="63" customWidth="1"/>
    <col min="2055" max="2055" width="15.50390625" style="63" customWidth="1"/>
    <col min="2056" max="2056" width="6.625" style="63" customWidth="1"/>
    <col min="2057" max="2057" width="4.625" style="63" customWidth="1"/>
    <col min="2058" max="2058" width="12.25390625" style="63" bestFit="1" customWidth="1"/>
    <col min="2059" max="2304" width="9.00390625" style="63" customWidth="1"/>
    <col min="2305" max="2305" width="16.875" style="63" customWidth="1"/>
    <col min="2306" max="2306" width="6.50390625" style="63" customWidth="1"/>
    <col min="2307" max="2307" width="3.375" style="63" customWidth="1"/>
    <col min="2308" max="2308" width="14.75390625" style="63" customWidth="1"/>
    <col min="2309" max="2309" width="16.00390625" style="63" customWidth="1"/>
    <col min="2310" max="2310" width="17.25390625" style="63" customWidth="1"/>
    <col min="2311" max="2311" width="15.50390625" style="63" customWidth="1"/>
    <col min="2312" max="2312" width="6.625" style="63" customWidth="1"/>
    <col min="2313" max="2313" width="4.625" style="63" customWidth="1"/>
    <col min="2314" max="2314" width="12.25390625" style="63" bestFit="1" customWidth="1"/>
    <col min="2315" max="2560" width="9.00390625" style="63" customWidth="1"/>
    <col min="2561" max="2561" width="16.875" style="63" customWidth="1"/>
    <col min="2562" max="2562" width="6.50390625" style="63" customWidth="1"/>
    <col min="2563" max="2563" width="3.375" style="63" customWidth="1"/>
    <col min="2564" max="2564" width="14.75390625" style="63" customWidth="1"/>
    <col min="2565" max="2565" width="16.00390625" style="63" customWidth="1"/>
    <col min="2566" max="2566" width="17.25390625" style="63" customWidth="1"/>
    <col min="2567" max="2567" width="15.50390625" style="63" customWidth="1"/>
    <col min="2568" max="2568" width="6.625" style="63" customWidth="1"/>
    <col min="2569" max="2569" width="4.625" style="63" customWidth="1"/>
    <col min="2570" max="2570" width="12.25390625" style="63" bestFit="1" customWidth="1"/>
    <col min="2571" max="2816" width="9.00390625" style="63" customWidth="1"/>
    <col min="2817" max="2817" width="16.875" style="63" customWidth="1"/>
    <col min="2818" max="2818" width="6.50390625" style="63" customWidth="1"/>
    <col min="2819" max="2819" width="3.375" style="63" customWidth="1"/>
    <col min="2820" max="2820" width="14.75390625" style="63" customWidth="1"/>
    <col min="2821" max="2821" width="16.00390625" style="63" customWidth="1"/>
    <col min="2822" max="2822" width="17.25390625" style="63" customWidth="1"/>
    <col min="2823" max="2823" width="15.50390625" style="63" customWidth="1"/>
    <col min="2824" max="2824" width="6.625" style="63" customWidth="1"/>
    <col min="2825" max="2825" width="4.625" style="63" customWidth="1"/>
    <col min="2826" max="2826" width="12.25390625" style="63" bestFit="1" customWidth="1"/>
    <col min="2827" max="3072" width="9.00390625" style="63" customWidth="1"/>
    <col min="3073" max="3073" width="16.875" style="63" customWidth="1"/>
    <col min="3074" max="3074" width="6.50390625" style="63" customWidth="1"/>
    <col min="3075" max="3075" width="3.375" style="63" customWidth="1"/>
    <col min="3076" max="3076" width="14.75390625" style="63" customWidth="1"/>
    <col min="3077" max="3077" width="16.00390625" style="63" customWidth="1"/>
    <col min="3078" max="3078" width="17.25390625" style="63" customWidth="1"/>
    <col min="3079" max="3079" width="15.50390625" style="63" customWidth="1"/>
    <col min="3080" max="3080" width="6.625" style="63" customWidth="1"/>
    <col min="3081" max="3081" width="4.625" style="63" customWidth="1"/>
    <col min="3082" max="3082" width="12.25390625" style="63" bestFit="1" customWidth="1"/>
    <col min="3083" max="3328" width="9.00390625" style="63" customWidth="1"/>
    <col min="3329" max="3329" width="16.875" style="63" customWidth="1"/>
    <col min="3330" max="3330" width="6.50390625" style="63" customWidth="1"/>
    <col min="3331" max="3331" width="3.375" style="63" customWidth="1"/>
    <col min="3332" max="3332" width="14.75390625" style="63" customWidth="1"/>
    <col min="3333" max="3333" width="16.00390625" style="63" customWidth="1"/>
    <col min="3334" max="3334" width="17.25390625" style="63" customWidth="1"/>
    <col min="3335" max="3335" width="15.50390625" style="63" customWidth="1"/>
    <col min="3336" max="3336" width="6.625" style="63" customWidth="1"/>
    <col min="3337" max="3337" width="4.625" style="63" customWidth="1"/>
    <col min="3338" max="3338" width="12.25390625" style="63" bestFit="1" customWidth="1"/>
    <col min="3339" max="3584" width="9.00390625" style="63" customWidth="1"/>
    <col min="3585" max="3585" width="16.875" style="63" customWidth="1"/>
    <col min="3586" max="3586" width="6.50390625" style="63" customWidth="1"/>
    <col min="3587" max="3587" width="3.375" style="63" customWidth="1"/>
    <col min="3588" max="3588" width="14.75390625" style="63" customWidth="1"/>
    <col min="3589" max="3589" width="16.00390625" style="63" customWidth="1"/>
    <col min="3590" max="3590" width="17.25390625" style="63" customWidth="1"/>
    <col min="3591" max="3591" width="15.50390625" style="63" customWidth="1"/>
    <col min="3592" max="3592" width="6.625" style="63" customWidth="1"/>
    <col min="3593" max="3593" width="4.625" style="63" customWidth="1"/>
    <col min="3594" max="3594" width="12.25390625" style="63" bestFit="1" customWidth="1"/>
    <col min="3595" max="3840" width="9.00390625" style="63" customWidth="1"/>
    <col min="3841" max="3841" width="16.875" style="63" customWidth="1"/>
    <col min="3842" max="3842" width="6.50390625" style="63" customWidth="1"/>
    <col min="3843" max="3843" width="3.375" style="63" customWidth="1"/>
    <col min="3844" max="3844" width="14.75390625" style="63" customWidth="1"/>
    <col min="3845" max="3845" width="16.00390625" style="63" customWidth="1"/>
    <col min="3846" max="3846" width="17.25390625" style="63" customWidth="1"/>
    <col min="3847" max="3847" width="15.50390625" style="63" customWidth="1"/>
    <col min="3848" max="3848" width="6.625" style="63" customWidth="1"/>
    <col min="3849" max="3849" width="4.625" style="63" customWidth="1"/>
    <col min="3850" max="3850" width="12.25390625" style="63" bestFit="1" customWidth="1"/>
    <col min="3851" max="4096" width="9.00390625" style="63" customWidth="1"/>
    <col min="4097" max="4097" width="16.875" style="63" customWidth="1"/>
    <col min="4098" max="4098" width="6.50390625" style="63" customWidth="1"/>
    <col min="4099" max="4099" width="3.375" style="63" customWidth="1"/>
    <col min="4100" max="4100" width="14.75390625" style="63" customWidth="1"/>
    <col min="4101" max="4101" width="16.00390625" style="63" customWidth="1"/>
    <col min="4102" max="4102" width="17.25390625" style="63" customWidth="1"/>
    <col min="4103" max="4103" width="15.50390625" style="63" customWidth="1"/>
    <col min="4104" max="4104" width="6.625" style="63" customWidth="1"/>
    <col min="4105" max="4105" width="4.625" style="63" customWidth="1"/>
    <col min="4106" max="4106" width="12.25390625" style="63" bestFit="1" customWidth="1"/>
    <col min="4107" max="4352" width="9.00390625" style="63" customWidth="1"/>
    <col min="4353" max="4353" width="16.875" style="63" customWidth="1"/>
    <col min="4354" max="4354" width="6.50390625" style="63" customWidth="1"/>
    <col min="4355" max="4355" width="3.375" style="63" customWidth="1"/>
    <col min="4356" max="4356" width="14.75390625" style="63" customWidth="1"/>
    <col min="4357" max="4357" width="16.00390625" style="63" customWidth="1"/>
    <col min="4358" max="4358" width="17.25390625" style="63" customWidth="1"/>
    <col min="4359" max="4359" width="15.50390625" style="63" customWidth="1"/>
    <col min="4360" max="4360" width="6.625" style="63" customWidth="1"/>
    <col min="4361" max="4361" width="4.625" style="63" customWidth="1"/>
    <col min="4362" max="4362" width="12.25390625" style="63" bestFit="1" customWidth="1"/>
    <col min="4363" max="4608" width="9.00390625" style="63" customWidth="1"/>
    <col min="4609" max="4609" width="16.875" style="63" customWidth="1"/>
    <col min="4610" max="4610" width="6.50390625" style="63" customWidth="1"/>
    <col min="4611" max="4611" width="3.375" style="63" customWidth="1"/>
    <col min="4612" max="4612" width="14.75390625" style="63" customWidth="1"/>
    <col min="4613" max="4613" width="16.00390625" style="63" customWidth="1"/>
    <col min="4614" max="4614" width="17.25390625" style="63" customWidth="1"/>
    <col min="4615" max="4615" width="15.50390625" style="63" customWidth="1"/>
    <col min="4616" max="4616" width="6.625" style="63" customWidth="1"/>
    <col min="4617" max="4617" width="4.625" style="63" customWidth="1"/>
    <col min="4618" max="4618" width="12.25390625" style="63" bestFit="1" customWidth="1"/>
    <col min="4619" max="4864" width="9.00390625" style="63" customWidth="1"/>
    <col min="4865" max="4865" width="16.875" style="63" customWidth="1"/>
    <col min="4866" max="4866" width="6.50390625" style="63" customWidth="1"/>
    <col min="4867" max="4867" width="3.375" style="63" customWidth="1"/>
    <col min="4868" max="4868" width="14.75390625" style="63" customWidth="1"/>
    <col min="4869" max="4869" width="16.00390625" style="63" customWidth="1"/>
    <col min="4870" max="4870" width="17.25390625" style="63" customWidth="1"/>
    <col min="4871" max="4871" width="15.50390625" style="63" customWidth="1"/>
    <col min="4872" max="4872" width="6.625" style="63" customWidth="1"/>
    <col min="4873" max="4873" width="4.625" style="63" customWidth="1"/>
    <col min="4874" max="4874" width="12.25390625" style="63" bestFit="1" customWidth="1"/>
    <col min="4875" max="5120" width="9.00390625" style="63" customWidth="1"/>
    <col min="5121" max="5121" width="16.875" style="63" customWidth="1"/>
    <col min="5122" max="5122" width="6.50390625" style="63" customWidth="1"/>
    <col min="5123" max="5123" width="3.375" style="63" customWidth="1"/>
    <col min="5124" max="5124" width="14.75390625" style="63" customWidth="1"/>
    <col min="5125" max="5125" width="16.00390625" style="63" customWidth="1"/>
    <col min="5126" max="5126" width="17.25390625" style="63" customWidth="1"/>
    <col min="5127" max="5127" width="15.50390625" style="63" customWidth="1"/>
    <col min="5128" max="5128" width="6.625" style="63" customWidth="1"/>
    <col min="5129" max="5129" width="4.625" style="63" customWidth="1"/>
    <col min="5130" max="5130" width="12.25390625" style="63" bestFit="1" customWidth="1"/>
    <col min="5131" max="5376" width="9.00390625" style="63" customWidth="1"/>
    <col min="5377" max="5377" width="16.875" style="63" customWidth="1"/>
    <col min="5378" max="5378" width="6.50390625" style="63" customWidth="1"/>
    <col min="5379" max="5379" width="3.375" style="63" customWidth="1"/>
    <col min="5380" max="5380" width="14.75390625" style="63" customWidth="1"/>
    <col min="5381" max="5381" width="16.00390625" style="63" customWidth="1"/>
    <col min="5382" max="5382" width="17.25390625" style="63" customWidth="1"/>
    <col min="5383" max="5383" width="15.50390625" style="63" customWidth="1"/>
    <col min="5384" max="5384" width="6.625" style="63" customWidth="1"/>
    <col min="5385" max="5385" width="4.625" style="63" customWidth="1"/>
    <col min="5386" max="5386" width="12.25390625" style="63" bestFit="1" customWidth="1"/>
    <col min="5387" max="5632" width="9.00390625" style="63" customWidth="1"/>
    <col min="5633" max="5633" width="16.875" style="63" customWidth="1"/>
    <col min="5634" max="5634" width="6.50390625" style="63" customWidth="1"/>
    <col min="5635" max="5635" width="3.375" style="63" customWidth="1"/>
    <col min="5636" max="5636" width="14.75390625" style="63" customWidth="1"/>
    <col min="5637" max="5637" width="16.00390625" style="63" customWidth="1"/>
    <col min="5638" max="5638" width="17.25390625" style="63" customWidth="1"/>
    <col min="5639" max="5639" width="15.50390625" style="63" customWidth="1"/>
    <col min="5640" max="5640" width="6.625" style="63" customWidth="1"/>
    <col min="5641" max="5641" width="4.625" style="63" customWidth="1"/>
    <col min="5642" max="5642" width="12.25390625" style="63" bestFit="1" customWidth="1"/>
    <col min="5643" max="5888" width="9.00390625" style="63" customWidth="1"/>
    <col min="5889" max="5889" width="16.875" style="63" customWidth="1"/>
    <col min="5890" max="5890" width="6.50390625" style="63" customWidth="1"/>
    <col min="5891" max="5891" width="3.375" style="63" customWidth="1"/>
    <col min="5892" max="5892" width="14.75390625" style="63" customWidth="1"/>
    <col min="5893" max="5893" width="16.00390625" style="63" customWidth="1"/>
    <col min="5894" max="5894" width="17.25390625" style="63" customWidth="1"/>
    <col min="5895" max="5895" width="15.50390625" style="63" customWidth="1"/>
    <col min="5896" max="5896" width="6.625" style="63" customWidth="1"/>
    <col min="5897" max="5897" width="4.625" style="63" customWidth="1"/>
    <col min="5898" max="5898" width="12.25390625" style="63" bestFit="1" customWidth="1"/>
    <col min="5899" max="6144" width="9.00390625" style="63" customWidth="1"/>
    <col min="6145" max="6145" width="16.875" style="63" customWidth="1"/>
    <col min="6146" max="6146" width="6.50390625" style="63" customWidth="1"/>
    <col min="6147" max="6147" width="3.375" style="63" customWidth="1"/>
    <col min="6148" max="6148" width="14.75390625" style="63" customWidth="1"/>
    <col min="6149" max="6149" width="16.00390625" style="63" customWidth="1"/>
    <col min="6150" max="6150" width="17.25390625" style="63" customWidth="1"/>
    <col min="6151" max="6151" width="15.50390625" style="63" customWidth="1"/>
    <col min="6152" max="6152" width="6.625" style="63" customWidth="1"/>
    <col min="6153" max="6153" width="4.625" style="63" customWidth="1"/>
    <col min="6154" max="6154" width="12.25390625" style="63" bestFit="1" customWidth="1"/>
    <col min="6155" max="6400" width="9.00390625" style="63" customWidth="1"/>
    <col min="6401" max="6401" width="16.875" style="63" customWidth="1"/>
    <col min="6402" max="6402" width="6.50390625" style="63" customWidth="1"/>
    <col min="6403" max="6403" width="3.375" style="63" customWidth="1"/>
    <col min="6404" max="6404" width="14.75390625" style="63" customWidth="1"/>
    <col min="6405" max="6405" width="16.00390625" style="63" customWidth="1"/>
    <col min="6406" max="6406" width="17.25390625" style="63" customWidth="1"/>
    <col min="6407" max="6407" width="15.50390625" style="63" customWidth="1"/>
    <col min="6408" max="6408" width="6.625" style="63" customWidth="1"/>
    <col min="6409" max="6409" width="4.625" style="63" customWidth="1"/>
    <col min="6410" max="6410" width="12.25390625" style="63" bestFit="1" customWidth="1"/>
    <col min="6411" max="6656" width="9.00390625" style="63" customWidth="1"/>
    <col min="6657" max="6657" width="16.875" style="63" customWidth="1"/>
    <col min="6658" max="6658" width="6.50390625" style="63" customWidth="1"/>
    <col min="6659" max="6659" width="3.375" style="63" customWidth="1"/>
    <col min="6660" max="6660" width="14.75390625" style="63" customWidth="1"/>
    <col min="6661" max="6661" width="16.00390625" style="63" customWidth="1"/>
    <col min="6662" max="6662" width="17.25390625" style="63" customWidth="1"/>
    <col min="6663" max="6663" width="15.50390625" style="63" customWidth="1"/>
    <col min="6664" max="6664" width="6.625" style="63" customWidth="1"/>
    <col min="6665" max="6665" width="4.625" style="63" customWidth="1"/>
    <col min="6666" max="6666" width="12.25390625" style="63" bestFit="1" customWidth="1"/>
    <col min="6667" max="6912" width="9.00390625" style="63" customWidth="1"/>
    <col min="6913" max="6913" width="16.875" style="63" customWidth="1"/>
    <col min="6914" max="6914" width="6.50390625" style="63" customWidth="1"/>
    <col min="6915" max="6915" width="3.375" style="63" customWidth="1"/>
    <col min="6916" max="6916" width="14.75390625" style="63" customWidth="1"/>
    <col min="6917" max="6917" width="16.00390625" style="63" customWidth="1"/>
    <col min="6918" max="6918" width="17.25390625" style="63" customWidth="1"/>
    <col min="6919" max="6919" width="15.50390625" style="63" customWidth="1"/>
    <col min="6920" max="6920" width="6.625" style="63" customWidth="1"/>
    <col min="6921" max="6921" width="4.625" style="63" customWidth="1"/>
    <col min="6922" max="6922" width="12.25390625" style="63" bestFit="1" customWidth="1"/>
    <col min="6923" max="7168" width="9.00390625" style="63" customWidth="1"/>
    <col min="7169" max="7169" width="16.875" style="63" customWidth="1"/>
    <col min="7170" max="7170" width="6.50390625" style="63" customWidth="1"/>
    <col min="7171" max="7171" width="3.375" style="63" customWidth="1"/>
    <col min="7172" max="7172" width="14.75390625" style="63" customWidth="1"/>
    <col min="7173" max="7173" width="16.00390625" style="63" customWidth="1"/>
    <col min="7174" max="7174" width="17.25390625" style="63" customWidth="1"/>
    <col min="7175" max="7175" width="15.50390625" style="63" customWidth="1"/>
    <col min="7176" max="7176" width="6.625" style="63" customWidth="1"/>
    <col min="7177" max="7177" width="4.625" style="63" customWidth="1"/>
    <col min="7178" max="7178" width="12.25390625" style="63" bestFit="1" customWidth="1"/>
    <col min="7179" max="7424" width="9.00390625" style="63" customWidth="1"/>
    <col min="7425" max="7425" width="16.875" style="63" customWidth="1"/>
    <col min="7426" max="7426" width="6.50390625" style="63" customWidth="1"/>
    <col min="7427" max="7427" width="3.375" style="63" customWidth="1"/>
    <col min="7428" max="7428" width="14.75390625" style="63" customWidth="1"/>
    <col min="7429" max="7429" width="16.00390625" style="63" customWidth="1"/>
    <col min="7430" max="7430" width="17.25390625" style="63" customWidth="1"/>
    <col min="7431" max="7431" width="15.50390625" style="63" customWidth="1"/>
    <col min="7432" max="7432" width="6.625" style="63" customWidth="1"/>
    <col min="7433" max="7433" width="4.625" style="63" customWidth="1"/>
    <col min="7434" max="7434" width="12.25390625" style="63" bestFit="1" customWidth="1"/>
    <col min="7435" max="7680" width="9.00390625" style="63" customWidth="1"/>
    <col min="7681" max="7681" width="16.875" style="63" customWidth="1"/>
    <col min="7682" max="7682" width="6.50390625" style="63" customWidth="1"/>
    <col min="7683" max="7683" width="3.375" style="63" customWidth="1"/>
    <col min="7684" max="7684" width="14.75390625" style="63" customWidth="1"/>
    <col min="7685" max="7685" width="16.00390625" style="63" customWidth="1"/>
    <col min="7686" max="7686" width="17.25390625" style="63" customWidth="1"/>
    <col min="7687" max="7687" width="15.50390625" style="63" customWidth="1"/>
    <col min="7688" max="7688" width="6.625" style="63" customWidth="1"/>
    <col min="7689" max="7689" width="4.625" style="63" customWidth="1"/>
    <col min="7690" max="7690" width="12.25390625" style="63" bestFit="1" customWidth="1"/>
    <col min="7691" max="7936" width="9.00390625" style="63" customWidth="1"/>
    <col min="7937" max="7937" width="16.875" style="63" customWidth="1"/>
    <col min="7938" max="7938" width="6.50390625" style="63" customWidth="1"/>
    <col min="7939" max="7939" width="3.375" style="63" customWidth="1"/>
    <col min="7940" max="7940" width="14.75390625" style="63" customWidth="1"/>
    <col min="7941" max="7941" width="16.00390625" style="63" customWidth="1"/>
    <col min="7942" max="7942" width="17.25390625" style="63" customWidth="1"/>
    <col min="7943" max="7943" width="15.50390625" style="63" customWidth="1"/>
    <col min="7944" max="7944" width="6.625" style="63" customWidth="1"/>
    <col min="7945" max="7945" width="4.625" style="63" customWidth="1"/>
    <col min="7946" max="7946" width="12.25390625" style="63" bestFit="1" customWidth="1"/>
    <col min="7947" max="8192" width="9.00390625" style="63" customWidth="1"/>
    <col min="8193" max="8193" width="16.875" style="63" customWidth="1"/>
    <col min="8194" max="8194" width="6.50390625" style="63" customWidth="1"/>
    <col min="8195" max="8195" width="3.375" style="63" customWidth="1"/>
    <col min="8196" max="8196" width="14.75390625" style="63" customWidth="1"/>
    <col min="8197" max="8197" width="16.00390625" style="63" customWidth="1"/>
    <col min="8198" max="8198" width="17.25390625" style="63" customWidth="1"/>
    <col min="8199" max="8199" width="15.50390625" style="63" customWidth="1"/>
    <col min="8200" max="8200" width="6.625" style="63" customWidth="1"/>
    <col min="8201" max="8201" width="4.625" style="63" customWidth="1"/>
    <col min="8202" max="8202" width="12.25390625" style="63" bestFit="1" customWidth="1"/>
    <col min="8203" max="8448" width="9.00390625" style="63" customWidth="1"/>
    <col min="8449" max="8449" width="16.875" style="63" customWidth="1"/>
    <col min="8450" max="8450" width="6.50390625" style="63" customWidth="1"/>
    <col min="8451" max="8451" width="3.375" style="63" customWidth="1"/>
    <col min="8452" max="8452" width="14.75390625" style="63" customWidth="1"/>
    <col min="8453" max="8453" width="16.00390625" style="63" customWidth="1"/>
    <col min="8454" max="8454" width="17.25390625" style="63" customWidth="1"/>
    <col min="8455" max="8455" width="15.50390625" style="63" customWidth="1"/>
    <col min="8456" max="8456" width="6.625" style="63" customWidth="1"/>
    <col min="8457" max="8457" width="4.625" style="63" customWidth="1"/>
    <col min="8458" max="8458" width="12.25390625" style="63" bestFit="1" customWidth="1"/>
    <col min="8459" max="8704" width="9.00390625" style="63" customWidth="1"/>
    <col min="8705" max="8705" width="16.875" style="63" customWidth="1"/>
    <col min="8706" max="8706" width="6.50390625" style="63" customWidth="1"/>
    <col min="8707" max="8707" width="3.375" style="63" customWidth="1"/>
    <col min="8708" max="8708" width="14.75390625" style="63" customWidth="1"/>
    <col min="8709" max="8709" width="16.00390625" style="63" customWidth="1"/>
    <col min="8710" max="8710" width="17.25390625" style="63" customWidth="1"/>
    <col min="8711" max="8711" width="15.50390625" style="63" customWidth="1"/>
    <col min="8712" max="8712" width="6.625" style="63" customWidth="1"/>
    <col min="8713" max="8713" width="4.625" style="63" customWidth="1"/>
    <col min="8714" max="8714" width="12.25390625" style="63" bestFit="1" customWidth="1"/>
    <col min="8715" max="8960" width="9.00390625" style="63" customWidth="1"/>
    <col min="8961" max="8961" width="16.875" style="63" customWidth="1"/>
    <col min="8962" max="8962" width="6.50390625" style="63" customWidth="1"/>
    <col min="8963" max="8963" width="3.375" style="63" customWidth="1"/>
    <col min="8964" max="8964" width="14.75390625" style="63" customWidth="1"/>
    <col min="8965" max="8965" width="16.00390625" style="63" customWidth="1"/>
    <col min="8966" max="8966" width="17.25390625" style="63" customWidth="1"/>
    <col min="8967" max="8967" width="15.50390625" style="63" customWidth="1"/>
    <col min="8968" max="8968" width="6.625" style="63" customWidth="1"/>
    <col min="8969" max="8969" width="4.625" style="63" customWidth="1"/>
    <col min="8970" max="8970" width="12.25390625" style="63" bestFit="1" customWidth="1"/>
    <col min="8971" max="9216" width="9.00390625" style="63" customWidth="1"/>
    <col min="9217" max="9217" width="16.875" style="63" customWidth="1"/>
    <col min="9218" max="9218" width="6.50390625" style="63" customWidth="1"/>
    <col min="9219" max="9219" width="3.375" style="63" customWidth="1"/>
    <col min="9220" max="9220" width="14.75390625" style="63" customWidth="1"/>
    <col min="9221" max="9221" width="16.00390625" style="63" customWidth="1"/>
    <col min="9222" max="9222" width="17.25390625" style="63" customWidth="1"/>
    <col min="9223" max="9223" width="15.50390625" style="63" customWidth="1"/>
    <col min="9224" max="9224" width="6.625" style="63" customWidth="1"/>
    <col min="9225" max="9225" width="4.625" style="63" customWidth="1"/>
    <col min="9226" max="9226" width="12.25390625" style="63" bestFit="1" customWidth="1"/>
    <col min="9227" max="9472" width="9.00390625" style="63" customWidth="1"/>
    <col min="9473" max="9473" width="16.875" style="63" customWidth="1"/>
    <col min="9474" max="9474" width="6.50390625" style="63" customWidth="1"/>
    <col min="9475" max="9475" width="3.375" style="63" customWidth="1"/>
    <col min="9476" max="9476" width="14.75390625" style="63" customWidth="1"/>
    <col min="9477" max="9477" width="16.00390625" style="63" customWidth="1"/>
    <col min="9478" max="9478" width="17.25390625" style="63" customWidth="1"/>
    <col min="9479" max="9479" width="15.50390625" style="63" customWidth="1"/>
    <col min="9480" max="9480" width="6.625" style="63" customWidth="1"/>
    <col min="9481" max="9481" width="4.625" style="63" customWidth="1"/>
    <col min="9482" max="9482" width="12.25390625" style="63" bestFit="1" customWidth="1"/>
    <col min="9483" max="9728" width="9.00390625" style="63" customWidth="1"/>
    <col min="9729" max="9729" width="16.875" style="63" customWidth="1"/>
    <col min="9730" max="9730" width="6.50390625" style="63" customWidth="1"/>
    <col min="9731" max="9731" width="3.375" style="63" customWidth="1"/>
    <col min="9732" max="9732" width="14.75390625" style="63" customWidth="1"/>
    <col min="9733" max="9733" width="16.00390625" style="63" customWidth="1"/>
    <col min="9734" max="9734" width="17.25390625" style="63" customWidth="1"/>
    <col min="9735" max="9735" width="15.50390625" style="63" customWidth="1"/>
    <col min="9736" max="9736" width="6.625" style="63" customWidth="1"/>
    <col min="9737" max="9737" width="4.625" style="63" customWidth="1"/>
    <col min="9738" max="9738" width="12.25390625" style="63" bestFit="1" customWidth="1"/>
    <col min="9739" max="9984" width="9.00390625" style="63" customWidth="1"/>
    <col min="9985" max="9985" width="16.875" style="63" customWidth="1"/>
    <col min="9986" max="9986" width="6.50390625" style="63" customWidth="1"/>
    <col min="9987" max="9987" width="3.375" style="63" customWidth="1"/>
    <col min="9988" max="9988" width="14.75390625" style="63" customWidth="1"/>
    <col min="9989" max="9989" width="16.00390625" style="63" customWidth="1"/>
    <col min="9990" max="9990" width="17.25390625" style="63" customWidth="1"/>
    <col min="9991" max="9991" width="15.50390625" style="63" customWidth="1"/>
    <col min="9992" max="9992" width="6.625" style="63" customWidth="1"/>
    <col min="9993" max="9993" width="4.625" style="63" customWidth="1"/>
    <col min="9994" max="9994" width="12.25390625" style="63" bestFit="1" customWidth="1"/>
    <col min="9995" max="10240" width="9.00390625" style="63" customWidth="1"/>
    <col min="10241" max="10241" width="16.875" style="63" customWidth="1"/>
    <col min="10242" max="10242" width="6.50390625" style="63" customWidth="1"/>
    <col min="10243" max="10243" width="3.375" style="63" customWidth="1"/>
    <col min="10244" max="10244" width="14.75390625" style="63" customWidth="1"/>
    <col min="10245" max="10245" width="16.00390625" style="63" customWidth="1"/>
    <col min="10246" max="10246" width="17.25390625" style="63" customWidth="1"/>
    <col min="10247" max="10247" width="15.50390625" style="63" customWidth="1"/>
    <col min="10248" max="10248" width="6.625" style="63" customWidth="1"/>
    <col min="10249" max="10249" width="4.625" style="63" customWidth="1"/>
    <col min="10250" max="10250" width="12.25390625" style="63" bestFit="1" customWidth="1"/>
    <col min="10251" max="10496" width="9.00390625" style="63" customWidth="1"/>
    <col min="10497" max="10497" width="16.875" style="63" customWidth="1"/>
    <col min="10498" max="10498" width="6.50390625" style="63" customWidth="1"/>
    <col min="10499" max="10499" width="3.375" style="63" customWidth="1"/>
    <col min="10500" max="10500" width="14.75390625" style="63" customWidth="1"/>
    <col min="10501" max="10501" width="16.00390625" style="63" customWidth="1"/>
    <col min="10502" max="10502" width="17.25390625" style="63" customWidth="1"/>
    <col min="10503" max="10503" width="15.50390625" style="63" customWidth="1"/>
    <col min="10504" max="10504" width="6.625" style="63" customWidth="1"/>
    <col min="10505" max="10505" width="4.625" style="63" customWidth="1"/>
    <col min="10506" max="10506" width="12.25390625" style="63" bestFit="1" customWidth="1"/>
    <col min="10507" max="10752" width="9.00390625" style="63" customWidth="1"/>
    <col min="10753" max="10753" width="16.875" style="63" customWidth="1"/>
    <col min="10754" max="10754" width="6.50390625" style="63" customWidth="1"/>
    <col min="10755" max="10755" width="3.375" style="63" customWidth="1"/>
    <col min="10756" max="10756" width="14.75390625" style="63" customWidth="1"/>
    <col min="10757" max="10757" width="16.00390625" style="63" customWidth="1"/>
    <col min="10758" max="10758" width="17.25390625" style="63" customWidth="1"/>
    <col min="10759" max="10759" width="15.50390625" style="63" customWidth="1"/>
    <col min="10760" max="10760" width="6.625" style="63" customWidth="1"/>
    <col min="10761" max="10761" width="4.625" style="63" customWidth="1"/>
    <col min="10762" max="10762" width="12.25390625" style="63" bestFit="1" customWidth="1"/>
    <col min="10763" max="11008" width="9.00390625" style="63" customWidth="1"/>
    <col min="11009" max="11009" width="16.875" style="63" customWidth="1"/>
    <col min="11010" max="11010" width="6.50390625" style="63" customWidth="1"/>
    <col min="11011" max="11011" width="3.375" style="63" customWidth="1"/>
    <col min="11012" max="11012" width="14.75390625" style="63" customWidth="1"/>
    <col min="11013" max="11013" width="16.00390625" style="63" customWidth="1"/>
    <col min="11014" max="11014" width="17.25390625" style="63" customWidth="1"/>
    <col min="11015" max="11015" width="15.50390625" style="63" customWidth="1"/>
    <col min="11016" max="11016" width="6.625" style="63" customWidth="1"/>
    <col min="11017" max="11017" width="4.625" style="63" customWidth="1"/>
    <col min="11018" max="11018" width="12.25390625" style="63" bestFit="1" customWidth="1"/>
    <col min="11019" max="11264" width="9.00390625" style="63" customWidth="1"/>
    <col min="11265" max="11265" width="16.875" style="63" customWidth="1"/>
    <col min="11266" max="11266" width="6.50390625" style="63" customWidth="1"/>
    <col min="11267" max="11267" width="3.375" style="63" customWidth="1"/>
    <col min="11268" max="11268" width="14.75390625" style="63" customWidth="1"/>
    <col min="11269" max="11269" width="16.00390625" style="63" customWidth="1"/>
    <col min="11270" max="11270" width="17.25390625" style="63" customWidth="1"/>
    <col min="11271" max="11271" width="15.50390625" style="63" customWidth="1"/>
    <col min="11272" max="11272" width="6.625" style="63" customWidth="1"/>
    <col min="11273" max="11273" width="4.625" style="63" customWidth="1"/>
    <col min="11274" max="11274" width="12.25390625" style="63" bestFit="1" customWidth="1"/>
    <col min="11275" max="11520" width="9.00390625" style="63" customWidth="1"/>
    <col min="11521" max="11521" width="16.875" style="63" customWidth="1"/>
    <col min="11522" max="11522" width="6.50390625" style="63" customWidth="1"/>
    <col min="11523" max="11523" width="3.375" style="63" customWidth="1"/>
    <col min="11524" max="11524" width="14.75390625" style="63" customWidth="1"/>
    <col min="11525" max="11525" width="16.00390625" style="63" customWidth="1"/>
    <col min="11526" max="11526" width="17.25390625" style="63" customWidth="1"/>
    <col min="11527" max="11527" width="15.50390625" style="63" customWidth="1"/>
    <col min="11528" max="11528" width="6.625" style="63" customWidth="1"/>
    <col min="11529" max="11529" width="4.625" style="63" customWidth="1"/>
    <col min="11530" max="11530" width="12.25390625" style="63" bestFit="1" customWidth="1"/>
    <col min="11531" max="11776" width="9.00390625" style="63" customWidth="1"/>
    <col min="11777" max="11777" width="16.875" style="63" customWidth="1"/>
    <col min="11778" max="11778" width="6.50390625" style="63" customWidth="1"/>
    <col min="11779" max="11779" width="3.375" style="63" customWidth="1"/>
    <col min="11780" max="11780" width="14.75390625" style="63" customWidth="1"/>
    <col min="11781" max="11781" width="16.00390625" style="63" customWidth="1"/>
    <col min="11782" max="11782" width="17.25390625" style="63" customWidth="1"/>
    <col min="11783" max="11783" width="15.50390625" style="63" customWidth="1"/>
    <col min="11784" max="11784" width="6.625" style="63" customWidth="1"/>
    <col min="11785" max="11785" width="4.625" style="63" customWidth="1"/>
    <col min="11786" max="11786" width="12.25390625" style="63" bestFit="1" customWidth="1"/>
    <col min="11787" max="12032" width="9.00390625" style="63" customWidth="1"/>
    <col min="12033" max="12033" width="16.875" style="63" customWidth="1"/>
    <col min="12034" max="12034" width="6.50390625" style="63" customWidth="1"/>
    <col min="12035" max="12035" width="3.375" style="63" customWidth="1"/>
    <col min="12036" max="12036" width="14.75390625" style="63" customWidth="1"/>
    <col min="12037" max="12037" width="16.00390625" style="63" customWidth="1"/>
    <col min="12038" max="12038" width="17.25390625" style="63" customWidth="1"/>
    <col min="12039" max="12039" width="15.50390625" style="63" customWidth="1"/>
    <col min="12040" max="12040" width="6.625" style="63" customWidth="1"/>
    <col min="12041" max="12041" width="4.625" style="63" customWidth="1"/>
    <col min="12042" max="12042" width="12.25390625" style="63" bestFit="1" customWidth="1"/>
    <col min="12043" max="12288" width="9.00390625" style="63" customWidth="1"/>
    <col min="12289" max="12289" width="16.875" style="63" customWidth="1"/>
    <col min="12290" max="12290" width="6.50390625" style="63" customWidth="1"/>
    <col min="12291" max="12291" width="3.375" style="63" customWidth="1"/>
    <col min="12292" max="12292" width="14.75390625" style="63" customWidth="1"/>
    <col min="12293" max="12293" width="16.00390625" style="63" customWidth="1"/>
    <col min="12294" max="12294" width="17.25390625" style="63" customWidth="1"/>
    <col min="12295" max="12295" width="15.50390625" style="63" customWidth="1"/>
    <col min="12296" max="12296" width="6.625" style="63" customWidth="1"/>
    <col min="12297" max="12297" width="4.625" style="63" customWidth="1"/>
    <col min="12298" max="12298" width="12.25390625" style="63" bestFit="1" customWidth="1"/>
    <col min="12299" max="12544" width="9.00390625" style="63" customWidth="1"/>
    <col min="12545" max="12545" width="16.875" style="63" customWidth="1"/>
    <col min="12546" max="12546" width="6.50390625" style="63" customWidth="1"/>
    <col min="12547" max="12547" width="3.375" style="63" customWidth="1"/>
    <col min="12548" max="12548" width="14.75390625" style="63" customWidth="1"/>
    <col min="12549" max="12549" width="16.00390625" style="63" customWidth="1"/>
    <col min="12550" max="12550" width="17.25390625" style="63" customWidth="1"/>
    <col min="12551" max="12551" width="15.50390625" style="63" customWidth="1"/>
    <col min="12552" max="12552" width="6.625" style="63" customWidth="1"/>
    <col min="12553" max="12553" width="4.625" style="63" customWidth="1"/>
    <col min="12554" max="12554" width="12.25390625" style="63" bestFit="1" customWidth="1"/>
    <col min="12555" max="12800" width="9.00390625" style="63" customWidth="1"/>
    <col min="12801" max="12801" width="16.875" style="63" customWidth="1"/>
    <col min="12802" max="12802" width="6.50390625" style="63" customWidth="1"/>
    <col min="12803" max="12803" width="3.375" style="63" customWidth="1"/>
    <col min="12804" max="12804" width="14.75390625" style="63" customWidth="1"/>
    <col min="12805" max="12805" width="16.00390625" style="63" customWidth="1"/>
    <col min="12806" max="12806" width="17.25390625" style="63" customWidth="1"/>
    <col min="12807" max="12807" width="15.50390625" style="63" customWidth="1"/>
    <col min="12808" max="12808" width="6.625" style="63" customWidth="1"/>
    <col min="12809" max="12809" width="4.625" style="63" customWidth="1"/>
    <col min="12810" max="12810" width="12.25390625" style="63" bestFit="1" customWidth="1"/>
    <col min="12811" max="13056" width="9.00390625" style="63" customWidth="1"/>
    <col min="13057" max="13057" width="16.875" style="63" customWidth="1"/>
    <col min="13058" max="13058" width="6.50390625" style="63" customWidth="1"/>
    <col min="13059" max="13059" width="3.375" style="63" customWidth="1"/>
    <col min="13060" max="13060" width="14.75390625" style="63" customWidth="1"/>
    <col min="13061" max="13061" width="16.00390625" style="63" customWidth="1"/>
    <col min="13062" max="13062" width="17.25390625" style="63" customWidth="1"/>
    <col min="13063" max="13063" width="15.50390625" style="63" customWidth="1"/>
    <col min="13064" max="13064" width="6.625" style="63" customWidth="1"/>
    <col min="13065" max="13065" width="4.625" style="63" customWidth="1"/>
    <col min="13066" max="13066" width="12.25390625" style="63" bestFit="1" customWidth="1"/>
    <col min="13067" max="13312" width="9.00390625" style="63" customWidth="1"/>
    <col min="13313" max="13313" width="16.875" style="63" customWidth="1"/>
    <col min="13314" max="13314" width="6.50390625" style="63" customWidth="1"/>
    <col min="13315" max="13315" width="3.375" style="63" customWidth="1"/>
    <col min="13316" max="13316" width="14.75390625" style="63" customWidth="1"/>
    <col min="13317" max="13317" width="16.00390625" style="63" customWidth="1"/>
    <col min="13318" max="13318" width="17.25390625" style="63" customWidth="1"/>
    <col min="13319" max="13319" width="15.50390625" style="63" customWidth="1"/>
    <col min="13320" max="13320" width="6.625" style="63" customWidth="1"/>
    <col min="13321" max="13321" width="4.625" style="63" customWidth="1"/>
    <col min="13322" max="13322" width="12.25390625" style="63" bestFit="1" customWidth="1"/>
    <col min="13323" max="13568" width="9.00390625" style="63" customWidth="1"/>
    <col min="13569" max="13569" width="16.875" style="63" customWidth="1"/>
    <col min="13570" max="13570" width="6.50390625" style="63" customWidth="1"/>
    <col min="13571" max="13571" width="3.375" style="63" customWidth="1"/>
    <col min="13572" max="13572" width="14.75390625" style="63" customWidth="1"/>
    <col min="13573" max="13573" width="16.00390625" style="63" customWidth="1"/>
    <col min="13574" max="13574" width="17.25390625" style="63" customWidth="1"/>
    <col min="13575" max="13575" width="15.50390625" style="63" customWidth="1"/>
    <col min="13576" max="13576" width="6.625" style="63" customWidth="1"/>
    <col min="13577" max="13577" width="4.625" style="63" customWidth="1"/>
    <col min="13578" max="13578" width="12.25390625" style="63" bestFit="1" customWidth="1"/>
    <col min="13579" max="13824" width="9.00390625" style="63" customWidth="1"/>
    <col min="13825" max="13825" width="16.875" style="63" customWidth="1"/>
    <col min="13826" max="13826" width="6.50390625" style="63" customWidth="1"/>
    <col min="13827" max="13827" width="3.375" style="63" customWidth="1"/>
    <col min="13828" max="13828" width="14.75390625" style="63" customWidth="1"/>
    <col min="13829" max="13829" width="16.00390625" style="63" customWidth="1"/>
    <col min="13830" max="13830" width="17.25390625" style="63" customWidth="1"/>
    <col min="13831" max="13831" width="15.50390625" style="63" customWidth="1"/>
    <col min="13832" max="13832" width="6.625" style="63" customWidth="1"/>
    <col min="13833" max="13833" width="4.625" style="63" customWidth="1"/>
    <col min="13834" max="13834" width="12.25390625" style="63" bestFit="1" customWidth="1"/>
    <col min="13835" max="14080" width="9.00390625" style="63" customWidth="1"/>
    <col min="14081" max="14081" width="16.875" style="63" customWidth="1"/>
    <col min="14082" max="14082" width="6.50390625" style="63" customWidth="1"/>
    <col min="14083" max="14083" width="3.375" style="63" customWidth="1"/>
    <col min="14084" max="14084" width="14.75390625" style="63" customWidth="1"/>
    <col min="14085" max="14085" width="16.00390625" style="63" customWidth="1"/>
    <col min="14086" max="14086" width="17.25390625" style="63" customWidth="1"/>
    <col min="14087" max="14087" width="15.50390625" style="63" customWidth="1"/>
    <col min="14088" max="14088" width="6.625" style="63" customWidth="1"/>
    <col min="14089" max="14089" width="4.625" style="63" customWidth="1"/>
    <col min="14090" max="14090" width="12.25390625" style="63" bestFit="1" customWidth="1"/>
    <col min="14091" max="14336" width="9.00390625" style="63" customWidth="1"/>
    <col min="14337" max="14337" width="16.875" style="63" customWidth="1"/>
    <col min="14338" max="14338" width="6.50390625" style="63" customWidth="1"/>
    <col min="14339" max="14339" width="3.375" style="63" customWidth="1"/>
    <col min="14340" max="14340" width="14.75390625" style="63" customWidth="1"/>
    <col min="14341" max="14341" width="16.00390625" style="63" customWidth="1"/>
    <col min="14342" max="14342" width="17.25390625" style="63" customWidth="1"/>
    <col min="14343" max="14343" width="15.50390625" style="63" customWidth="1"/>
    <col min="14344" max="14344" width="6.625" style="63" customWidth="1"/>
    <col min="14345" max="14345" width="4.625" style="63" customWidth="1"/>
    <col min="14346" max="14346" width="12.25390625" style="63" bestFit="1" customWidth="1"/>
    <col min="14347" max="14592" width="9.00390625" style="63" customWidth="1"/>
    <col min="14593" max="14593" width="16.875" style="63" customWidth="1"/>
    <col min="14594" max="14594" width="6.50390625" style="63" customWidth="1"/>
    <col min="14595" max="14595" width="3.375" style="63" customWidth="1"/>
    <col min="14596" max="14596" width="14.75390625" style="63" customWidth="1"/>
    <col min="14597" max="14597" width="16.00390625" style="63" customWidth="1"/>
    <col min="14598" max="14598" width="17.25390625" style="63" customWidth="1"/>
    <col min="14599" max="14599" width="15.50390625" style="63" customWidth="1"/>
    <col min="14600" max="14600" width="6.625" style="63" customWidth="1"/>
    <col min="14601" max="14601" width="4.625" style="63" customWidth="1"/>
    <col min="14602" max="14602" width="12.25390625" style="63" bestFit="1" customWidth="1"/>
    <col min="14603" max="14848" width="9.00390625" style="63" customWidth="1"/>
    <col min="14849" max="14849" width="16.875" style="63" customWidth="1"/>
    <col min="14850" max="14850" width="6.50390625" style="63" customWidth="1"/>
    <col min="14851" max="14851" width="3.375" style="63" customWidth="1"/>
    <col min="14852" max="14852" width="14.75390625" style="63" customWidth="1"/>
    <col min="14853" max="14853" width="16.00390625" style="63" customWidth="1"/>
    <col min="14854" max="14854" width="17.25390625" style="63" customWidth="1"/>
    <col min="14855" max="14855" width="15.50390625" style="63" customWidth="1"/>
    <col min="14856" max="14856" width="6.625" style="63" customWidth="1"/>
    <col min="14857" max="14857" width="4.625" style="63" customWidth="1"/>
    <col min="14858" max="14858" width="12.25390625" style="63" bestFit="1" customWidth="1"/>
    <col min="14859" max="15104" width="9.00390625" style="63" customWidth="1"/>
    <col min="15105" max="15105" width="16.875" style="63" customWidth="1"/>
    <col min="15106" max="15106" width="6.50390625" style="63" customWidth="1"/>
    <col min="15107" max="15107" width="3.375" style="63" customWidth="1"/>
    <col min="15108" max="15108" width="14.75390625" style="63" customWidth="1"/>
    <col min="15109" max="15109" width="16.00390625" style="63" customWidth="1"/>
    <col min="15110" max="15110" width="17.25390625" style="63" customWidth="1"/>
    <col min="15111" max="15111" width="15.50390625" style="63" customWidth="1"/>
    <col min="15112" max="15112" width="6.625" style="63" customWidth="1"/>
    <col min="15113" max="15113" width="4.625" style="63" customWidth="1"/>
    <col min="15114" max="15114" width="12.25390625" style="63" bestFit="1" customWidth="1"/>
    <col min="15115" max="15360" width="9.00390625" style="63" customWidth="1"/>
    <col min="15361" max="15361" width="16.875" style="63" customWidth="1"/>
    <col min="15362" max="15362" width="6.50390625" style="63" customWidth="1"/>
    <col min="15363" max="15363" width="3.375" style="63" customWidth="1"/>
    <col min="15364" max="15364" width="14.75390625" style="63" customWidth="1"/>
    <col min="15365" max="15365" width="16.00390625" style="63" customWidth="1"/>
    <col min="15366" max="15366" width="17.25390625" style="63" customWidth="1"/>
    <col min="15367" max="15367" width="15.50390625" style="63" customWidth="1"/>
    <col min="15368" max="15368" width="6.625" style="63" customWidth="1"/>
    <col min="15369" max="15369" width="4.625" style="63" customWidth="1"/>
    <col min="15370" max="15370" width="12.25390625" style="63" bestFit="1" customWidth="1"/>
    <col min="15371" max="15616" width="9.00390625" style="63" customWidth="1"/>
    <col min="15617" max="15617" width="16.875" style="63" customWidth="1"/>
    <col min="15618" max="15618" width="6.50390625" style="63" customWidth="1"/>
    <col min="15619" max="15619" width="3.375" style="63" customWidth="1"/>
    <col min="15620" max="15620" width="14.75390625" style="63" customWidth="1"/>
    <col min="15621" max="15621" width="16.00390625" style="63" customWidth="1"/>
    <col min="15622" max="15622" width="17.25390625" style="63" customWidth="1"/>
    <col min="15623" max="15623" width="15.50390625" style="63" customWidth="1"/>
    <col min="15624" max="15624" width="6.625" style="63" customWidth="1"/>
    <col min="15625" max="15625" width="4.625" style="63" customWidth="1"/>
    <col min="15626" max="15626" width="12.25390625" style="63" bestFit="1" customWidth="1"/>
    <col min="15627" max="15872" width="9.00390625" style="63" customWidth="1"/>
    <col min="15873" max="15873" width="16.875" style="63" customWidth="1"/>
    <col min="15874" max="15874" width="6.50390625" style="63" customWidth="1"/>
    <col min="15875" max="15875" width="3.375" style="63" customWidth="1"/>
    <col min="15876" max="15876" width="14.75390625" style="63" customWidth="1"/>
    <col min="15877" max="15877" width="16.00390625" style="63" customWidth="1"/>
    <col min="15878" max="15878" width="17.25390625" style="63" customWidth="1"/>
    <col min="15879" max="15879" width="15.50390625" style="63" customWidth="1"/>
    <col min="15880" max="15880" width="6.625" style="63" customWidth="1"/>
    <col min="15881" max="15881" width="4.625" style="63" customWidth="1"/>
    <col min="15882" max="15882" width="12.25390625" style="63" bestFit="1" customWidth="1"/>
    <col min="15883" max="16128" width="9.00390625" style="63" customWidth="1"/>
    <col min="16129" max="16129" width="16.875" style="63" customWidth="1"/>
    <col min="16130" max="16130" width="6.50390625" style="63" customWidth="1"/>
    <col min="16131" max="16131" width="3.375" style="63" customWidth="1"/>
    <col min="16132" max="16132" width="14.75390625" style="63" customWidth="1"/>
    <col min="16133" max="16133" width="16.00390625" style="63" customWidth="1"/>
    <col min="16134" max="16134" width="17.25390625" style="63" customWidth="1"/>
    <col min="16135" max="16135" width="15.50390625" style="63" customWidth="1"/>
    <col min="16136" max="16136" width="6.625" style="63" customWidth="1"/>
    <col min="16137" max="16137" width="4.625" style="63" customWidth="1"/>
    <col min="16138" max="16138" width="12.25390625" style="63" bestFit="1" customWidth="1"/>
    <col min="16139" max="16384" width="9.00390625" style="63" customWidth="1"/>
  </cols>
  <sheetData>
    <row r="1" ht="25.15" customHeight="1">
      <c r="A1" s="37" t="s">
        <v>95</v>
      </c>
    </row>
    <row r="2" spans="1:9" s="57" customFormat="1" ht="25.15" customHeight="1">
      <c r="A2" s="201" t="s">
        <v>41</v>
      </c>
      <c r="B2" s="202"/>
      <c r="C2" s="202"/>
      <c r="D2" s="202"/>
      <c r="E2" s="202"/>
      <c r="F2" s="202"/>
      <c r="G2" s="202"/>
      <c r="H2" s="202"/>
      <c r="I2" s="202"/>
    </row>
    <row r="3" spans="1:9" s="57" customFormat="1" ht="25.15" customHeight="1">
      <c r="A3" s="201" t="s">
        <v>96</v>
      </c>
      <c r="B3" s="202"/>
      <c r="C3" s="202"/>
      <c r="D3" s="202"/>
      <c r="E3" s="202"/>
      <c r="F3" s="202"/>
      <c r="G3" s="202"/>
      <c r="H3" s="202"/>
      <c r="I3" s="202"/>
    </row>
    <row r="4" spans="1:9" s="57" customFormat="1" ht="25.15" customHeight="1">
      <c r="A4" s="177" t="s">
        <v>97</v>
      </c>
      <c r="B4" s="141"/>
      <c r="C4" s="71"/>
      <c r="D4" s="71"/>
      <c r="E4" s="203" t="s">
        <v>98</v>
      </c>
      <c r="F4" s="204"/>
      <c r="G4" s="306" t="s">
        <v>76</v>
      </c>
      <c r="H4" s="307"/>
      <c r="I4" s="307"/>
    </row>
    <row r="5" spans="1:9" s="57" customFormat="1" ht="25.15" customHeight="1">
      <c r="A5" s="10"/>
      <c r="B5" s="142"/>
      <c r="C5" s="58"/>
      <c r="D5" s="59"/>
      <c r="E5" s="182"/>
      <c r="F5" s="60"/>
      <c r="G5" s="308" t="s">
        <v>77</v>
      </c>
      <c r="H5" s="236"/>
      <c r="I5" s="236"/>
    </row>
    <row r="6" spans="1:9" s="57" customFormat="1" ht="25.15" customHeight="1">
      <c r="A6" s="12"/>
      <c r="B6" s="211" t="s">
        <v>99</v>
      </c>
      <c r="C6" s="212"/>
      <c r="D6" s="206"/>
      <c r="E6" s="11"/>
      <c r="F6" s="12"/>
      <c r="G6" s="205" t="s">
        <v>100</v>
      </c>
      <c r="H6" s="206"/>
      <c r="I6" s="191" t="s">
        <v>101</v>
      </c>
    </row>
    <row r="7" spans="1:9" s="57" customFormat="1" ht="25.15" customHeight="1">
      <c r="A7" s="61" t="s">
        <v>102</v>
      </c>
      <c r="B7" s="213"/>
      <c r="C7" s="202"/>
      <c r="D7" s="208"/>
      <c r="E7" s="20" t="s">
        <v>103</v>
      </c>
      <c r="F7" s="61" t="s">
        <v>104</v>
      </c>
      <c r="G7" s="207" t="s">
        <v>105</v>
      </c>
      <c r="H7" s="208"/>
      <c r="I7" s="309"/>
    </row>
    <row r="8" spans="1:9" s="57" customFormat="1" ht="25.15" customHeight="1">
      <c r="A8" s="61" t="s">
        <v>106</v>
      </c>
      <c r="B8" s="214"/>
      <c r="C8" s="215"/>
      <c r="D8" s="210"/>
      <c r="E8" s="20" t="s">
        <v>107</v>
      </c>
      <c r="F8" s="61" t="s">
        <v>108</v>
      </c>
      <c r="G8" s="209" t="s">
        <v>109</v>
      </c>
      <c r="H8" s="210"/>
      <c r="I8" s="309"/>
    </row>
    <row r="9" spans="1:9" s="57" customFormat="1" ht="25.15" customHeight="1">
      <c r="A9" s="13"/>
      <c r="B9" s="143" t="s">
        <v>110</v>
      </c>
      <c r="C9" s="199" t="s">
        <v>111</v>
      </c>
      <c r="D9" s="200"/>
      <c r="E9" s="52"/>
      <c r="F9" s="13"/>
      <c r="G9" s="7" t="s">
        <v>112</v>
      </c>
      <c r="H9" s="310" t="s">
        <v>113</v>
      </c>
      <c r="I9" s="192"/>
    </row>
    <row r="10" spans="1:9" ht="25.15" customHeight="1">
      <c r="A10" s="144">
        <f>SUM(A11:A13)</f>
        <v>553998443</v>
      </c>
      <c r="B10" s="62">
        <v>4110</v>
      </c>
      <c r="C10" s="145" t="s">
        <v>114</v>
      </c>
      <c r="D10" s="146"/>
      <c r="E10" s="147">
        <f>SUM(E11:E13)</f>
        <v>543148000</v>
      </c>
      <c r="F10" s="144">
        <f>SUM(F11:F13)</f>
        <v>543085000</v>
      </c>
      <c r="G10" s="148">
        <f>E10-F10</f>
        <v>63000</v>
      </c>
      <c r="H10" s="311">
        <f>G10/F10</f>
        <v>0.00011600394045131057</v>
      </c>
      <c r="I10" s="53" t="s">
        <v>115</v>
      </c>
    </row>
    <row r="11" spans="1:9" ht="25.15" customHeight="1">
      <c r="A11" s="149">
        <v>411055152</v>
      </c>
      <c r="B11" s="64">
        <v>4111</v>
      </c>
      <c r="C11" s="150"/>
      <c r="D11" s="151" t="s">
        <v>116</v>
      </c>
      <c r="E11" s="152">
        <f>ROUND('[1]14.學雜費收入(P34~P43)'!H188,-3)</f>
        <v>403609000</v>
      </c>
      <c r="F11" s="312">
        <v>403240000</v>
      </c>
      <c r="G11" s="153">
        <f aca="true" t="shared" si="0" ref="G11:G26">E11-F11</f>
        <v>369000</v>
      </c>
      <c r="H11" s="313">
        <f aca="true" t="shared" si="1" ref="H11:H27">G11/F11</f>
        <v>0.0009150877889098303</v>
      </c>
      <c r="I11" s="154" t="s">
        <v>117</v>
      </c>
    </row>
    <row r="12" spans="1:9" ht="25.15" customHeight="1">
      <c r="A12" s="149">
        <v>133766033</v>
      </c>
      <c r="B12" s="64">
        <v>4112</v>
      </c>
      <c r="C12" s="150"/>
      <c r="D12" s="151" t="s">
        <v>11</v>
      </c>
      <c r="E12" s="152">
        <f>ROUND('[1]14.學雜費收入(P34~P43)'!J188-'[1]14.學雜費收入(P34~P43)'!J186-'[1]14.學雜費收入(P34~P43)'!J187,-3)</f>
        <v>130039000</v>
      </c>
      <c r="F12" s="312">
        <v>130840000</v>
      </c>
      <c r="G12" s="155">
        <f t="shared" si="0"/>
        <v>-801000</v>
      </c>
      <c r="H12" s="313">
        <f t="shared" si="1"/>
        <v>-0.006121981045551819</v>
      </c>
      <c r="I12" s="154" t="s">
        <v>118</v>
      </c>
    </row>
    <row r="13" spans="1:9" ht="25.15" customHeight="1">
      <c r="A13" s="149">
        <v>9177258</v>
      </c>
      <c r="B13" s="64">
        <v>4113</v>
      </c>
      <c r="C13" s="150"/>
      <c r="D13" s="151" t="s">
        <v>119</v>
      </c>
      <c r="E13" s="152">
        <f>'[1]14.學雜費收入(P34~P43)'!J186+'[1]14.學雜費收入(P34~P43)'!J187</f>
        <v>9500000</v>
      </c>
      <c r="F13" s="312">
        <v>9005000</v>
      </c>
      <c r="G13" s="155">
        <f t="shared" si="0"/>
        <v>495000</v>
      </c>
      <c r="H13" s="313">
        <f t="shared" si="1"/>
        <v>0.054969461410327596</v>
      </c>
      <c r="I13" s="53" t="s">
        <v>118</v>
      </c>
    </row>
    <row r="14" spans="1:9" ht="25.15" customHeight="1">
      <c r="A14" s="156">
        <v>6466261</v>
      </c>
      <c r="B14" s="65">
        <v>4120</v>
      </c>
      <c r="C14" s="145" t="s">
        <v>120</v>
      </c>
      <c r="D14" s="146"/>
      <c r="E14" s="157">
        <f>'[1]15.推廣收入(p44)'!B18</f>
        <v>6198000</v>
      </c>
      <c r="F14" s="39">
        <v>6775000</v>
      </c>
      <c r="G14" s="148">
        <f t="shared" si="0"/>
        <v>-577000</v>
      </c>
      <c r="H14" s="311">
        <f t="shared" si="1"/>
        <v>-0.0851660516605166</v>
      </c>
      <c r="I14" s="154" t="s">
        <v>121</v>
      </c>
    </row>
    <row r="15" spans="1:9" ht="25.15" customHeight="1">
      <c r="A15" s="156">
        <v>27933007</v>
      </c>
      <c r="B15" s="65">
        <v>4130</v>
      </c>
      <c r="C15" s="145" t="s">
        <v>122</v>
      </c>
      <c r="D15" s="146"/>
      <c r="E15" s="157">
        <f>'[1]16.產學收入(p45)'!B18</f>
        <v>30000000</v>
      </c>
      <c r="F15" s="39">
        <v>30000000</v>
      </c>
      <c r="G15" s="148">
        <f t="shared" si="0"/>
        <v>0</v>
      </c>
      <c r="H15" s="311">
        <f t="shared" si="1"/>
        <v>0</v>
      </c>
      <c r="I15" s="53"/>
    </row>
    <row r="16" spans="1:9" ht="25.15" customHeight="1">
      <c r="A16" s="156">
        <f>SUM(A17:A18)</f>
        <v>119096410</v>
      </c>
      <c r="B16" s="65">
        <v>4150</v>
      </c>
      <c r="C16" s="145" t="s">
        <v>56</v>
      </c>
      <c r="D16" s="146"/>
      <c r="E16" s="158">
        <f>SUM(E17:E18)</f>
        <v>120723000</v>
      </c>
      <c r="F16" s="314">
        <f>SUM(F17:F18)</f>
        <v>121320000</v>
      </c>
      <c r="G16" s="148">
        <f t="shared" si="0"/>
        <v>-597000</v>
      </c>
      <c r="H16" s="311">
        <f t="shared" si="1"/>
        <v>-0.004920870425321464</v>
      </c>
      <c r="I16" s="154"/>
    </row>
    <row r="17" spans="1:9" ht="25.15" customHeight="1">
      <c r="A17" s="149">
        <v>116291555</v>
      </c>
      <c r="B17" s="64">
        <v>4151</v>
      </c>
      <c r="C17" s="150"/>
      <c r="D17" s="151" t="s">
        <v>123</v>
      </c>
      <c r="E17" s="159">
        <f>'[1]17.補助收入(p46-47)'!B43-'[1]17.補助收入(p46-47)'!B42</f>
        <v>119723000</v>
      </c>
      <c r="F17" s="312">
        <v>120000000</v>
      </c>
      <c r="G17" s="153">
        <f t="shared" si="0"/>
        <v>-277000</v>
      </c>
      <c r="H17" s="315">
        <f t="shared" si="1"/>
        <v>-0.0023083333333333332</v>
      </c>
      <c r="I17" s="316"/>
    </row>
    <row r="18" spans="1:9" ht="25.15" customHeight="1">
      <c r="A18" s="149">
        <v>2804855</v>
      </c>
      <c r="B18" s="64">
        <v>4152</v>
      </c>
      <c r="C18" s="150"/>
      <c r="D18" s="151" t="s">
        <v>124</v>
      </c>
      <c r="E18" s="152">
        <f>'[1]17.補助收入(p46-47)'!B42</f>
        <v>1000000</v>
      </c>
      <c r="F18" s="312">
        <v>1320000</v>
      </c>
      <c r="G18" s="160">
        <f t="shared" si="0"/>
        <v>-320000</v>
      </c>
      <c r="H18" s="313">
        <f t="shared" si="1"/>
        <v>-0.24242424242424243</v>
      </c>
      <c r="I18" s="53"/>
    </row>
    <row r="19" spans="1:9" ht="25.15" customHeight="1">
      <c r="A19" s="156">
        <f>SUM(A20:A21)</f>
        <v>4505973</v>
      </c>
      <c r="B19" s="65">
        <v>4170</v>
      </c>
      <c r="C19" s="161" t="s">
        <v>125</v>
      </c>
      <c r="D19" s="162"/>
      <c r="E19" s="157">
        <f>SUM(E20:E21)</f>
        <v>5606000</v>
      </c>
      <c r="F19" s="314">
        <f>F20+F21</f>
        <v>5505000</v>
      </c>
      <c r="G19" s="148">
        <f t="shared" si="0"/>
        <v>101000</v>
      </c>
      <c r="H19" s="311">
        <f t="shared" si="1"/>
        <v>0.01834695731153497</v>
      </c>
      <c r="I19" s="53" t="s">
        <v>126</v>
      </c>
    </row>
    <row r="20" spans="1:9" ht="25.15" customHeight="1">
      <c r="A20" s="149">
        <v>4494533</v>
      </c>
      <c r="B20" s="64">
        <v>4171</v>
      </c>
      <c r="C20" s="150"/>
      <c r="D20" s="151" t="s">
        <v>127</v>
      </c>
      <c r="E20" s="152">
        <f>'[1]18.財務收入(P48)'!B7+'[1]18.財務收入(P48)'!B8</f>
        <v>5601000</v>
      </c>
      <c r="F20" s="312">
        <v>5500000</v>
      </c>
      <c r="G20" s="153">
        <f t="shared" si="0"/>
        <v>101000</v>
      </c>
      <c r="H20" s="313">
        <f t="shared" si="1"/>
        <v>0.018363636363636363</v>
      </c>
      <c r="I20" s="154"/>
    </row>
    <row r="21" spans="1:9" ht="25.15" customHeight="1">
      <c r="A21" s="149">
        <v>11440</v>
      </c>
      <c r="B21" s="64">
        <v>4173</v>
      </c>
      <c r="C21" s="150"/>
      <c r="D21" s="151" t="s">
        <v>128</v>
      </c>
      <c r="E21" s="163">
        <f>'[1]18.財務收入(P48)'!B9</f>
        <v>5000</v>
      </c>
      <c r="F21" s="282">
        <v>5000</v>
      </c>
      <c r="G21" s="155">
        <f t="shared" si="0"/>
        <v>0</v>
      </c>
      <c r="H21" s="313">
        <f>G21/F21</f>
        <v>0</v>
      </c>
      <c r="I21" s="154"/>
    </row>
    <row r="22" spans="1:9" ht="25.15" customHeight="1">
      <c r="A22" s="164">
        <f>SUM(A23:A26)</f>
        <v>27442110</v>
      </c>
      <c r="B22" s="65">
        <v>4190</v>
      </c>
      <c r="C22" s="145" t="s">
        <v>129</v>
      </c>
      <c r="D22" s="146"/>
      <c r="E22" s="157">
        <f>SUM(E23:E26)</f>
        <v>25047000</v>
      </c>
      <c r="F22" s="164">
        <f>SUM(F23:F26)</f>
        <v>24389000</v>
      </c>
      <c r="G22" s="148">
        <f t="shared" si="0"/>
        <v>658000</v>
      </c>
      <c r="H22" s="311">
        <f t="shared" si="1"/>
        <v>0.026979375948173356</v>
      </c>
      <c r="I22" s="154"/>
    </row>
    <row r="23" spans="1:9" ht="25.15" customHeight="1">
      <c r="A23" s="284">
        <v>261420</v>
      </c>
      <c r="B23" s="64">
        <v>4191</v>
      </c>
      <c r="C23" s="145"/>
      <c r="D23" s="151" t="s">
        <v>130</v>
      </c>
      <c r="E23" s="317">
        <v>0</v>
      </c>
      <c r="F23" s="284">
        <v>0</v>
      </c>
      <c r="G23" s="155">
        <f>E23-F23</f>
        <v>0</v>
      </c>
      <c r="H23" s="313">
        <v>0</v>
      </c>
      <c r="I23" s="154"/>
    </row>
    <row r="24" spans="1:9" ht="25.15" customHeight="1">
      <c r="A24" s="149">
        <v>1441235</v>
      </c>
      <c r="B24" s="64">
        <v>4192</v>
      </c>
      <c r="C24" s="150"/>
      <c r="D24" s="151" t="s">
        <v>131</v>
      </c>
      <c r="E24" s="152">
        <f>'[1]19.其他收入(P49)'!B7</f>
        <v>908000</v>
      </c>
      <c r="F24" s="312">
        <v>900000</v>
      </c>
      <c r="G24" s="155">
        <f t="shared" si="0"/>
        <v>8000</v>
      </c>
      <c r="H24" s="313">
        <f t="shared" si="1"/>
        <v>0.008888888888888889</v>
      </c>
      <c r="I24" s="53"/>
    </row>
    <row r="25" spans="1:9" ht="25.15" customHeight="1">
      <c r="A25" s="149">
        <v>20052068</v>
      </c>
      <c r="B25" s="64">
        <v>4193</v>
      </c>
      <c r="C25" s="150"/>
      <c r="D25" s="151" t="s">
        <v>132</v>
      </c>
      <c r="E25" s="152">
        <f>'[1]19.其他收入(P49)'!B19</f>
        <v>20410000</v>
      </c>
      <c r="F25" s="312">
        <v>19729000</v>
      </c>
      <c r="G25" s="155">
        <f t="shared" si="0"/>
        <v>681000</v>
      </c>
      <c r="H25" s="313">
        <f t="shared" si="1"/>
        <v>0.034517715038775404</v>
      </c>
      <c r="I25" s="53" t="s">
        <v>126</v>
      </c>
    </row>
    <row r="26" spans="1:9" ht="25.15" customHeight="1">
      <c r="A26" s="149">
        <v>5687387</v>
      </c>
      <c r="B26" s="64">
        <v>4199</v>
      </c>
      <c r="C26" s="150"/>
      <c r="D26" s="151" t="s">
        <v>133</v>
      </c>
      <c r="E26" s="165">
        <f>'[1]19.其他收入(P49)'!B22</f>
        <v>3729000</v>
      </c>
      <c r="F26" s="312">
        <v>3760000</v>
      </c>
      <c r="G26" s="155">
        <f t="shared" si="0"/>
        <v>-31000</v>
      </c>
      <c r="H26" s="313">
        <f t="shared" si="1"/>
        <v>-0.00824468085106383</v>
      </c>
      <c r="I26" s="53" t="s">
        <v>126</v>
      </c>
    </row>
    <row r="27" spans="1:10" ht="25.15" customHeight="1">
      <c r="A27" s="166">
        <f>A10+A14+A15+A16+A19+A22</f>
        <v>739442204</v>
      </c>
      <c r="B27" s="66"/>
      <c r="C27" s="167"/>
      <c r="D27" s="168" t="s">
        <v>134</v>
      </c>
      <c r="E27" s="169">
        <f>E10+E14+E15+E16+E19+E22</f>
        <v>730722000</v>
      </c>
      <c r="F27" s="166">
        <f>F10+F14+F15+F16+F19+F22</f>
        <v>731074000</v>
      </c>
      <c r="G27" s="170">
        <f>G10+G14+G15+G16+G19+G22</f>
        <v>-352000</v>
      </c>
      <c r="H27" s="318">
        <f t="shared" si="1"/>
        <v>-0.0004814834066045298</v>
      </c>
      <c r="I27" s="171"/>
      <c r="J27" s="67"/>
    </row>
    <row r="28" spans="1:9" s="68" customFormat="1" ht="22.15" customHeight="1">
      <c r="A28" s="2" t="s">
        <v>135</v>
      </c>
      <c r="B28" s="172"/>
      <c r="D28" s="69"/>
      <c r="F28" s="181"/>
      <c r="G28" s="319"/>
      <c r="H28" s="320"/>
      <c r="I28" s="173"/>
    </row>
    <row r="29" spans="1:9" s="2" customFormat="1" ht="22.15" customHeight="1">
      <c r="A29" s="2" t="s">
        <v>136</v>
      </c>
      <c r="B29" s="172"/>
      <c r="C29" s="68"/>
      <c r="D29" s="69"/>
      <c r="E29" s="68"/>
      <c r="F29" s="181"/>
      <c r="H29" s="321"/>
      <c r="I29" s="175"/>
    </row>
    <row r="30" spans="1:9" s="2" customFormat="1" ht="22.15" customHeight="1">
      <c r="A30" s="2" t="s">
        <v>137</v>
      </c>
      <c r="B30" s="172"/>
      <c r="C30" s="68"/>
      <c r="D30" s="69"/>
      <c r="E30" s="68"/>
      <c r="F30" s="181"/>
      <c r="H30" s="321"/>
      <c r="I30" s="175"/>
    </row>
    <row r="31" spans="1:9" s="2" customFormat="1" ht="22.15" customHeight="1">
      <c r="A31" s="2" t="s">
        <v>138</v>
      </c>
      <c r="B31" s="172"/>
      <c r="C31" s="68"/>
      <c r="D31" s="69"/>
      <c r="E31" s="68"/>
      <c r="F31" s="181"/>
      <c r="H31" s="321"/>
      <c r="I31" s="175"/>
    </row>
    <row r="32" spans="1:9" s="37" customFormat="1" ht="22.15" customHeight="1">
      <c r="A32" s="37" t="s">
        <v>139</v>
      </c>
      <c r="B32" s="322"/>
      <c r="C32" s="181"/>
      <c r="D32" s="181"/>
      <c r="E32" s="181"/>
      <c r="F32" s="181"/>
      <c r="H32" s="323"/>
      <c r="I32" s="177"/>
    </row>
    <row r="33" spans="1:9" s="181" customFormat="1" ht="25.15" customHeight="1">
      <c r="A33" s="37"/>
      <c r="B33" s="322"/>
      <c r="D33" s="324"/>
      <c r="H33" s="325"/>
      <c r="I33" s="180"/>
    </row>
  </sheetData>
  <mergeCells count="11">
    <mergeCell ref="A2:I2"/>
    <mergeCell ref="G6:H6"/>
    <mergeCell ref="G7:H7"/>
    <mergeCell ref="A3:I3"/>
    <mergeCell ref="E4:F4"/>
    <mergeCell ref="G4:I4"/>
    <mergeCell ref="G5:I5"/>
    <mergeCell ref="B6:D8"/>
    <mergeCell ref="I6:I9"/>
    <mergeCell ref="G8:H8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 topLeftCell="A1">
      <selection activeCell="L9" sqref="L9"/>
    </sheetView>
  </sheetViews>
  <sheetFormatPr defaultColWidth="9.00390625" defaultRowHeight="30" customHeight="1"/>
  <cols>
    <col min="1" max="1" width="17.125" style="71" customWidth="1"/>
    <col min="2" max="2" width="5.75390625" style="138" customWidth="1"/>
    <col min="3" max="3" width="3.50390625" style="71" customWidth="1"/>
    <col min="4" max="4" width="10.125" style="138" customWidth="1"/>
    <col min="5" max="5" width="15.875" style="71" customWidth="1"/>
    <col min="6" max="6" width="17.25390625" style="68" customWidth="1"/>
    <col min="7" max="7" width="16.125" style="139" customWidth="1"/>
    <col min="8" max="8" width="5.00390625" style="326" customWidth="1"/>
    <col min="9" max="9" width="6.00390625" style="183" customWidth="1"/>
    <col min="10" max="10" width="13.00390625" style="80" bestFit="1" customWidth="1"/>
    <col min="11" max="11" width="9.00390625" style="80" customWidth="1"/>
    <col min="12" max="12" width="9.00390625" style="327" customWidth="1"/>
    <col min="13" max="256" width="9.00390625" style="80" customWidth="1"/>
    <col min="257" max="257" width="17.125" style="80" customWidth="1"/>
    <col min="258" max="258" width="5.75390625" style="80" customWidth="1"/>
    <col min="259" max="259" width="3.50390625" style="80" customWidth="1"/>
    <col min="260" max="260" width="10.125" style="80" customWidth="1"/>
    <col min="261" max="261" width="15.875" style="80" customWidth="1"/>
    <col min="262" max="262" width="17.25390625" style="80" customWidth="1"/>
    <col min="263" max="263" width="16.125" style="80" customWidth="1"/>
    <col min="264" max="264" width="5.00390625" style="80" customWidth="1"/>
    <col min="265" max="265" width="6.00390625" style="80" customWidth="1"/>
    <col min="266" max="266" width="13.00390625" style="80" bestFit="1" customWidth="1"/>
    <col min="267" max="512" width="9.00390625" style="80" customWidth="1"/>
    <col min="513" max="513" width="17.125" style="80" customWidth="1"/>
    <col min="514" max="514" width="5.75390625" style="80" customWidth="1"/>
    <col min="515" max="515" width="3.50390625" style="80" customWidth="1"/>
    <col min="516" max="516" width="10.125" style="80" customWidth="1"/>
    <col min="517" max="517" width="15.875" style="80" customWidth="1"/>
    <col min="518" max="518" width="17.25390625" style="80" customWidth="1"/>
    <col min="519" max="519" width="16.125" style="80" customWidth="1"/>
    <col min="520" max="520" width="5.00390625" style="80" customWidth="1"/>
    <col min="521" max="521" width="6.00390625" style="80" customWidth="1"/>
    <col min="522" max="522" width="13.00390625" style="80" bestFit="1" customWidth="1"/>
    <col min="523" max="768" width="9.00390625" style="80" customWidth="1"/>
    <col min="769" max="769" width="17.125" style="80" customWidth="1"/>
    <col min="770" max="770" width="5.75390625" style="80" customWidth="1"/>
    <col min="771" max="771" width="3.50390625" style="80" customWidth="1"/>
    <col min="772" max="772" width="10.125" style="80" customWidth="1"/>
    <col min="773" max="773" width="15.875" style="80" customWidth="1"/>
    <col min="774" max="774" width="17.25390625" style="80" customWidth="1"/>
    <col min="775" max="775" width="16.125" style="80" customWidth="1"/>
    <col min="776" max="776" width="5.00390625" style="80" customWidth="1"/>
    <col min="777" max="777" width="6.00390625" style="80" customWidth="1"/>
    <col min="778" max="778" width="13.00390625" style="80" bestFit="1" customWidth="1"/>
    <col min="779" max="1024" width="9.00390625" style="80" customWidth="1"/>
    <col min="1025" max="1025" width="17.125" style="80" customWidth="1"/>
    <col min="1026" max="1026" width="5.75390625" style="80" customWidth="1"/>
    <col min="1027" max="1027" width="3.50390625" style="80" customWidth="1"/>
    <col min="1028" max="1028" width="10.125" style="80" customWidth="1"/>
    <col min="1029" max="1029" width="15.875" style="80" customWidth="1"/>
    <col min="1030" max="1030" width="17.25390625" style="80" customWidth="1"/>
    <col min="1031" max="1031" width="16.125" style="80" customWidth="1"/>
    <col min="1032" max="1032" width="5.00390625" style="80" customWidth="1"/>
    <col min="1033" max="1033" width="6.00390625" style="80" customWidth="1"/>
    <col min="1034" max="1034" width="13.00390625" style="80" bestFit="1" customWidth="1"/>
    <col min="1035" max="1280" width="9.00390625" style="80" customWidth="1"/>
    <col min="1281" max="1281" width="17.125" style="80" customWidth="1"/>
    <col min="1282" max="1282" width="5.75390625" style="80" customWidth="1"/>
    <col min="1283" max="1283" width="3.50390625" style="80" customWidth="1"/>
    <col min="1284" max="1284" width="10.125" style="80" customWidth="1"/>
    <col min="1285" max="1285" width="15.875" style="80" customWidth="1"/>
    <col min="1286" max="1286" width="17.25390625" style="80" customWidth="1"/>
    <col min="1287" max="1287" width="16.125" style="80" customWidth="1"/>
    <col min="1288" max="1288" width="5.00390625" style="80" customWidth="1"/>
    <col min="1289" max="1289" width="6.00390625" style="80" customWidth="1"/>
    <col min="1290" max="1290" width="13.00390625" style="80" bestFit="1" customWidth="1"/>
    <col min="1291" max="1536" width="9.00390625" style="80" customWidth="1"/>
    <col min="1537" max="1537" width="17.125" style="80" customWidth="1"/>
    <col min="1538" max="1538" width="5.75390625" style="80" customWidth="1"/>
    <col min="1539" max="1539" width="3.50390625" style="80" customWidth="1"/>
    <col min="1540" max="1540" width="10.125" style="80" customWidth="1"/>
    <col min="1541" max="1541" width="15.875" style="80" customWidth="1"/>
    <col min="1542" max="1542" width="17.25390625" style="80" customWidth="1"/>
    <col min="1543" max="1543" width="16.125" style="80" customWidth="1"/>
    <col min="1544" max="1544" width="5.00390625" style="80" customWidth="1"/>
    <col min="1545" max="1545" width="6.00390625" style="80" customWidth="1"/>
    <col min="1546" max="1546" width="13.00390625" style="80" bestFit="1" customWidth="1"/>
    <col min="1547" max="1792" width="9.00390625" style="80" customWidth="1"/>
    <col min="1793" max="1793" width="17.125" style="80" customWidth="1"/>
    <col min="1794" max="1794" width="5.75390625" style="80" customWidth="1"/>
    <col min="1795" max="1795" width="3.50390625" style="80" customWidth="1"/>
    <col min="1796" max="1796" width="10.125" style="80" customWidth="1"/>
    <col min="1797" max="1797" width="15.875" style="80" customWidth="1"/>
    <col min="1798" max="1798" width="17.25390625" style="80" customWidth="1"/>
    <col min="1799" max="1799" width="16.125" style="80" customWidth="1"/>
    <col min="1800" max="1800" width="5.00390625" style="80" customWidth="1"/>
    <col min="1801" max="1801" width="6.00390625" style="80" customWidth="1"/>
    <col min="1802" max="1802" width="13.00390625" style="80" bestFit="1" customWidth="1"/>
    <col min="1803" max="2048" width="9.00390625" style="80" customWidth="1"/>
    <col min="2049" max="2049" width="17.125" style="80" customWidth="1"/>
    <col min="2050" max="2050" width="5.75390625" style="80" customWidth="1"/>
    <col min="2051" max="2051" width="3.50390625" style="80" customWidth="1"/>
    <col min="2052" max="2052" width="10.125" style="80" customWidth="1"/>
    <col min="2053" max="2053" width="15.875" style="80" customWidth="1"/>
    <col min="2054" max="2054" width="17.25390625" style="80" customWidth="1"/>
    <col min="2055" max="2055" width="16.125" style="80" customWidth="1"/>
    <col min="2056" max="2056" width="5.00390625" style="80" customWidth="1"/>
    <col min="2057" max="2057" width="6.00390625" style="80" customWidth="1"/>
    <col min="2058" max="2058" width="13.00390625" style="80" bestFit="1" customWidth="1"/>
    <col min="2059" max="2304" width="9.00390625" style="80" customWidth="1"/>
    <col min="2305" max="2305" width="17.125" style="80" customWidth="1"/>
    <col min="2306" max="2306" width="5.75390625" style="80" customWidth="1"/>
    <col min="2307" max="2307" width="3.50390625" style="80" customWidth="1"/>
    <col min="2308" max="2308" width="10.125" style="80" customWidth="1"/>
    <col min="2309" max="2309" width="15.875" style="80" customWidth="1"/>
    <col min="2310" max="2310" width="17.25390625" style="80" customWidth="1"/>
    <col min="2311" max="2311" width="16.125" style="80" customWidth="1"/>
    <col min="2312" max="2312" width="5.00390625" style="80" customWidth="1"/>
    <col min="2313" max="2313" width="6.00390625" style="80" customWidth="1"/>
    <col min="2314" max="2314" width="13.00390625" style="80" bestFit="1" customWidth="1"/>
    <col min="2315" max="2560" width="9.00390625" style="80" customWidth="1"/>
    <col min="2561" max="2561" width="17.125" style="80" customWidth="1"/>
    <col min="2562" max="2562" width="5.75390625" style="80" customWidth="1"/>
    <col min="2563" max="2563" width="3.50390625" style="80" customWidth="1"/>
    <col min="2564" max="2564" width="10.125" style="80" customWidth="1"/>
    <col min="2565" max="2565" width="15.875" style="80" customWidth="1"/>
    <col min="2566" max="2566" width="17.25390625" style="80" customWidth="1"/>
    <col min="2567" max="2567" width="16.125" style="80" customWidth="1"/>
    <col min="2568" max="2568" width="5.00390625" style="80" customWidth="1"/>
    <col min="2569" max="2569" width="6.00390625" style="80" customWidth="1"/>
    <col min="2570" max="2570" width="13.00390625" style="80" bestFit="1" customWidth="1"/>
    <col min="2571" max="2816" width="9.00390625" style="80" customWidth="1"/>
    <col min="2817" max="2817" width="17.125" style="80" customWidth="1"/>
    <col min="2818" max="2818" width="5.75390625" style="80" customWidth="1"/>
    <col min="2819" max="2819" width="3.50390625" style="80" customWidth="1"/>
    <col min="2820" max="2820" width="10.125" style="80" customWidth="1"/>
    <col min="2821" max="2821" width="15.875" style="80" customWidth="1"/>
    <col min="2822" max="2822" width="17.25390625" style="80" customWidth="1"/>
    <col min="2823" max="2823" width="16.125" style="80" customWidth="1"/>
    <col min="2824" max="2824" width="5.00390625" style="80" customWidth="1"/>
    <col min="2825" max="2825" width="6.00390625" style="80" customWidth="1"/>
    <col min="2826" max="2826" width="13.00390625" style="80" bestFit="1" customWidth="1"/>
    <col min="2827" max="3072" width="9.00390625" style="80" customWidth="1"/>
    <col min="3073" max="3073" width="17.125" style="80" customWidth="1"/>
    <col min="3074" max="3074" width="5.75390625" style="80" customWidth="1"/>
    <col min="3075" max="3075" width="3.50390625" style="80" customWidth="1"/>
    <col min="3076" max="3076" width="10.125" style="80" customWidth="1"/>
    <col min="3077" max="3077" width="15.875" style="80" customWidth="1"/>
    <col min="3078" max="3078" width="17.25390625" style="80" customWidth="1"/>
    <col min="3079" max="3079" width="16.125" style="80" customWidth="1"/>
    <col min="3080" max="3080" width="5.00390625" style="80" customWidth="1"/>
    <col min="3081" max="3081" width="6.00390625" style="80" customWidth="1"/>
    <col min="3082" max="3082" width="13.00390625" style="80" bestFit="1" customWidth="1"/>
    <col min="3083" max="3328" width="9.00390625" style="80" customWidth="1"/>
    <col min="3329" max="3329" width="17.125" style="80" customWidth="1"/>
    <col min="3330" max="3330" width="5.75390625" style="80" customWidth="1"/>
    <col min="3331" max="3331" width="3.50390625" style="80" customWidth="1"/>
    <col min="3332" max="3332" width="10.125" style="80" customWidth="1"/>
    <col min="3333" max="3333" width="15.875" style="80" customWidth="1"/>
    <col min="3334" max="3334" width="17.25390625" style="80" customWidth="1"/>
    <col min="3335" max="3335" width="16.125" style="80" customWidth="1"/>
    <col min="3336" max="3336" width="5.00390625" style="80" customWidth="1"/>
    <col min="3337" max="3337" width="6.00390625" style="80" customWidth="1"/>
    <col min="3338" max="3338" width="13.00390625" style="80" bestFit="1" customWidth="1"/>
    <col min="3339" max="3584" width="9.00390625" style="80" customWidth="1"/>
    <col min="3585" max="3585" width="17.125" style="80" customWidth="1"/>
    <col min="3586" max="3586" width="5.75390625" style="80" customWidth="1"/>
    <col min="3587" max="3587" width="3.50390625" style="80" customWidth="1"/>
    <col min="3588" max="3588" width="10.125" style="80" customWidth="1"/>
    <col min="3589" max="3589" width="15.875" style="80" customWidth="1"/>
    <col min="3590" max="3590" width="17.25390625" style="80" customWidth="1"/>
    <col min="3591" max="3591" width="16.125" style="80" customWidth="1"/>
    <col min="3592" max="3592" width="5.00390625" style="80" customWidth="1"/>
    <col min="3593" max="3593" width="6.00390625" style="80" customWidth="1"/>
    <col min="3594" max="3594" width="13.00390625" style="80" bestFit="1" customWidth="1"/>
    <col min="3595" max="3840" width="9.00390625" style="80" customWidth="1"/>
    <col min="3841" max="3841" width="17.125" style="80" customWidth="1"/>
    <col min="3842" max="3842" width="5.75390625" style="80" customWidth="1"/>
    <col min="3843" max="3843" width="3.50390625" style="80" customWidth="1"/>
    <col min="3844" max="3844" width="10.125" style="80" customWidth="1"/>
    <col min="3845" max="3845" width="15.875" style="80" customWidth="1"/>
    <col min="3846" max="3846" width="17.25390625" style="80" customWidth="1"/>
    <col min="3847" max="3847" width="16.125" style="80" customWidth="1"/>
    <col min="3848" max="3848" width="5.00390625" style="80" customWidth="1"/>
    <col min="3849" max="3849" width="6.00390625" style="80" customWidth="1"/>
    <col min="3850" max="3850" width="13.00390625" style="80" bestFit="1" customWidth="1"/>
    <col min="3851" max="4096" width="9.00390625" style="80" customWidth="1"/>
    <col min="4097" max="4097" width="17.125" style="80" customWidth="1"/>
    <col min="4098" max="4098" width="5.75390625" style="80" customWidth="1"/>
    <col min="4099" max="4099" width="3.50390625" style="80" customWidth="1"/>
    <col min="4100" max="4100" width="10.125" style="80" customWidth="1"/>
    <col min="4101" max="4101" width="15.875" style="80" customWidth="1"/>
    <col min="4102" max="4102" width="17.25390625" style="80" customWidth="1"/>
    <col min="4103" max="4103" width="16.125" style="80" customWidth="1"/>
    <col min="4104" max="4104" width="5.00390625" style="80" customWidth="1"/>
    <col min="4105" max="4105" width="6.00390625" style="80" customWidth="1"/>
    <col min="4106" max="4106" width="13.00390625" style="80" bestFit="1" customWidth="1"/>
    <col min="4107" max="4352" width="9.00390625" style="80" customWidth="1"/>
    <col min="4353" max="4353" width="17.125" style="80" customWidth="1"/>
    <col min="4354" max="4354" width="5.75390625" style="80" customWidth="1"/>
    <col min="4355" max="4355" width="3.50390625" style="80" customWidth="1"/>
    <col min="4356" max="4356" width="10.125" style="80" customWidth="1"/>
    <col min="4357" max="4357" width="15.875" style="80" customWidth="1"/>
    <col min="4358" max="4358" width="17.25390625" style="80" customWidth="1"/>
    <col min="4359" max="4359" width="16.125" style="80" customWidth="1"/>
    <col min="4360" max="4360" width="5.00390625" style="80" customWidth="1"/>
    <col min="4361" max="4361" width="6.00390625" style="80" customWidth="1"/>
    <col min="4362" max="4362" width="13.00390625" style="80" bestFit="1" customWidth="1"/>
    <col min="4363" max="4608" width="9.00390625" style="80" customWidth="1"/>
    <col min="4609" max="4609" width="17.125" style="80" customWidth="1"/>
    <col min="4610" max="4610" width="5.75390625" style="80" customWidth="1"/>
    <col min="4611" max="4611" width="3.50390625" style="80" customWidth="1"/>
    <col min="4612" max="4612" width="10.125" style="80" customWidth="1"/>
    <col min="4613" max="4613" width="15.875" style="80" customWidth="1"/>
    <col min="4614" max="4614" width="17.25390625" style="80" customWidth="1"/>
    <col min="4615" max="4615" width="16.125" style="80" customWidth="1"/>
    <col min="4616" max="4616" width="5.00390625" style="80" customWidth="1"/>
    <col min="4617" max="4617" width="6.00390625" style="80" customWidth="1"/>
    <col min="4618" max="4618" width="13.00390625" style="80" bestFit="1" customWidth="1"/>
    <col min="4619" max="4864" width="9.00390625" style="80" customWidth="1"/>
    <col min="4865" max="4865" width="17.125" style="80" customWidth="1"/>
    <col min="4866" max="4866" width="5.75390625" style="80" customWidth="1"/>
    <col min="4867" max="4867" width="3.50390625" style="80" customWidth="1"/>
    <col min="4868" max="4868" width="10.125" style="80" customWidth="1"/>
    <col min="4869" max="4869" width="15.875" style="80" customWidth="1"/>
    <col min="4870" max="4870" width="17.25390625" style="80" customWidth="1"/>
    <col min="4871" max="4871" width="16.125" style="80" customWidth="1"/>
    <col min="4872" max="4872" width="5.00390625" style="80" customWidth="1"/>
    <col min="4873" max="4873" width="6.00390625" style="80" customWidth="1"/>
    <col min="4874" max="4874" width="13.00390625" style="80" bestFit="1" customWidth="1"/>
    <col min="4875" max="5120" width="9.00390625" style="80" customWidth="1"/>
    <col min="5121" max="5121" width="17.125" style="80" customWidth="1"/>
    <col min="5122" max="5122" width="5.75390625" style="80" customWidth="1"/>
    <col min="5123" max="5123" width="3.50390625" style="80" customWidth="1"/>
    <col min="5124" max="5124" width="10.125" style="80" customWidth="1"/>
    <col min="5125" max="5125" width="15.875" style="80" customWidth="1"/>
    <col min="5126" max="5126" width="17.25390625" style="80" customWidth="1"/>
    <col min="5127" max="5127" width="16.125" style="80" customWidth="1"/>
    <col min="5128" max="5128" width="5.00390625" style="80" customWidth="1"/>
    <col min="5129" max="5129" width="6.00390625" style="80" customWidth="1"/>
    <col min="5130" max="5130" width="13.00390625" style="80" bestFit="1" customWidth="1"/>
    <col min="5131" max="5376" width="9.00390625" style="80" customWidth="1"/>
    <col min="5377" max="5377" width="17.125" style="80" customWidth="1"/>
    <col min="5378" max="5378" width="5.75390625" style="80" customWidth="1"/>
    <col min="5379" max="5379" width="3.50390625" style="80" customWidth="1"/>
    <col min="5380" max="5380" width="10.125" style="80" customWidth="1"/>
    <col min="5381" max="5381" width="15.875" style="80" customWidth="1"/>
    <col min="5382" max="5382" width="17.25390625" style="80" customWidth="1"/>
    <col min="5383" max="5383" width="16.125" style="80" customWidth="1"/>
    <col min="5384" max="5384" width="5.00390625" style="80" customWidth="1"/>
    <col min="5385" max="5385" width="6.00390625" style="80" customWidth="1"/>
    <col min="5386" max="5386" width="13.00390625" style="80" bestFit="1" customWidth="1"/>
    <col min="5387" max="5632" width="9.00390625" style="80" customWidth="1"/>
    <col min="5633" max="5633" width="17.125" style="80" customWidth="1"/>
    <col min="5634" max="5634" width="5.75390625" style="80" customWidth="1"/>
    <col min="5635" max="5635" width="3.50390625" style="80" customWidth="1"/>
    <col min="5636" max="5636" width="10.125" style="80" customWidth="1"/>
    <col min="5637" max="5637" width="15.875" style="80" customWidth="1"/>
    <col min="5638" max="5638" width="17.25390625" style="80" customWidth="1"/>
    <col min="5639" max="5639" width="16.125" style="80" customWidth="1"/>
    <col min="5640" max="5640" width="5.00390625" style="80" customWidth="1"/>
    <col min="5641" max="5641" width="6.00390625" style="80" customWidth="1"/>
    <col min="5642" max="5642" width="13.00390625" style="80" bestFit="1" customWidth="1"/>
    <col min="5643" max="5888" width="9.00390625" style="80" customWidth="1"/>
    <col min="5889" max="5889" width="17.125" style="80" customWidth="1"/>
    <col min="5890" max="5890" width="5.75390625" style="80" customWidth="1"/>
    <col min="5891" max="5891" width="3.50390625" style="80" customWidth="1"/>
    <col min="5892" max="5892" width="10.125" style="80" customWidth="1"/>
    <col min="5893" max="5893" width="15.875" style="80" customWidth="1"/>
    <col min="5894" max="5894" width="17.25390625" style="80" customWidth="1"/>
    <col min="5895" max="5895" width="16.125" style="80" customWidth="1"/>
    <col min="5896" max="5896" width="5.00390625" style="80" customWidth="1"/>
    <col min="5897" max="5897" width="6.00390625" style="80" customWidth="1"/>
    <col min="5898" max="5898" width="13.00390625" style="80" bestFit="1" customWidth="1"/>
    <col min="5899" max="6144" width="9.00390625" style="80" customWidth="1"/>
    <col min="6145" max="6145" width="17.125" style="80" customWidth="1"/>
    <col min="6146" max="6146" width="5.75390625" style="80" customWidth="1"/>
    <col min="6147" max="6147" width="3.50390625" style="80" customWidth="1"/>
    <col min="6148" max="6148" width="10.125" style="80" customWidth="1"/>
    <col min="6149" max="6149" width="15.875" style="80" customWidth="1"/>
    <col min="6150" max="6150" width="17.25390625" style="80" customWidth="1"/>
    <col min="6151" max="6151" width="16.125" style="80" customWidth="1"/>
    <col min="6152" max="6152" width="5.00390625" style="80" customWidth="1"/>
    <col min="6153" max="6153" width="6.00390625" style="80" customWidth="1"/>
    <col min="6154" max="6154" width="13.00390625" style="80" bestFit="1" customWidth="1"/>
    <col min="6155" max="6400" width="9.00390625" style="80" customWidth="1"/>
    <col min="6401" max="6401" width="17.125" style="80" customWidth="1"/>
    <col min="6402" max="6402" width="5.75390625" style="80" customWidth="1"/>
    <col min="6403" max="6403" width="3.50390625" style="80" customWidth="1"/>
    <col min="6404" max="6404" width="10.125" style="80" customWidth="1"/>
    <col min="6405" max="6405" width="15.875" style="80" customWidth="1"/>
    <col min="6406" max="6406" width="17.25390625" style="80" customWidth="1"/>
    <col min="6407" max="6407" width="16.125" style="80" customWidth="1"/>
    <col min="6408" max="6408" width="5.00390625" style="80" customWidth="1"/>
    <col min="6409" max="6409" width="6.00390625" style="80" customWidth="1"/>
    <col min="6410" max="6410" width="13.00390625" style="80" bestFit="1" customWidth="1"/>
    <col min="6411" max="6656" width="9.00390625" style="80" customWidth="1"/>
    <col min="6657" max="6657" width="17.125" style="80" customWidth="1"/>
    <col min="6658" max="6658" width="5.75390625" style="80" customWidth="1"/>
    <col min="6659" max="6659" width="3.50390625" style="80" customWidth="1"/>
    <col min="6660" max="6660" width="10.125" style="80" customWidth="1"/>
    <col min="6661" max="6661" width="15.875" style="80" customWidth="1"/>
    <col min="6662" max="6662" width="17.25390625" style="80" customWidth="1"/>
    <col min="6663" max="6663" width="16.125" style="80" customWidth="1"/>
    <col min="6664" max="6664" width="5.00390625" style="80" customWidth="1"/>
    <col min="6665" max="6665" width="6.00390625" style="80" customWidth="1"/>
    <col min="6666" max="6666" width="13.00390625" style="80" bestFit="1" customWidth="1"/>
    <col min="6667" max="6912" width="9.00390625" style="80" customWidth="1"/>
    <col min="6913" max="6913" width="17.125" style="80" customWidth="1"/>
    <col min="6914" max="6914" width="5.75390625" style="80" customWidth="1"/>
    <col min="6915" max="6915" width="3.50390625" style="80" customWidth="1"/>
    <col min="6916" max="6916" width="10.125" style="80" customWidth="1"/>
    <col min="6917" max="6917" width="15.875" style="80" customWidth="1"/>
    <col min="6918" max="6918" width="17.25390625" style="80" customWidth="1"/>
    <col min="6919" max="6919" width="16.125" style="80" customWidth="1"/>
    <col min="6920" max="6920" width="5.00390625" style="80" customWidth="1"/>
    <col min="6921" max="6921" width="6.00390625" style="80" customWidth="1"/>
    <col min="6922" max="6922" width="13.00390625" style="80" bestFit="1" customWidth="1"/>
    <col min="6923" max="7168" width="9.00390625" style="80" customWidth="1"/>
    <col min="7169" max="7169" width="17.125" style="80" customWidth="1"/>
    <col min="7170" max="7170" width="5.75390625" style="80" customWidth="1"/>
    <col min="7171" max="7171" width="3.50390625" style="80" customWidth="1"/>
    <col min="7172" max="7172" width="10.125" style="80" customWidth="1"/>
    <col min="7173" max="7173" width="15.875" style="80" customWidth="1"/>
    <col min="7174" max="7174" width="17.25390625" style="80" customWidth="1"/>
    <col min="7175" max="7175" width="16.125" style="80" customWidth="1"/>
    <col min="7176" max="7176" width="5.00390625" style="80" customWidth="1"/>
    <col min="7177" max="7177" width="6.00390625" style="80" customWidth="1"/>
    <col min="7178" max="7178" width="13.00390625" style="80" bestFit="1" customWidth="1"/>
    <col min="7179" max="7424" width="9.00390625" style="80" customWidth="1"/>
    <col min="7425" max="7425" width="17.125" style="80" customWidth="1"/>
    <col min="7426" max="7426" width="5.75390625" style="80" customWidth="1"/>
    <col min="7427" max="7427" width="3.50390625" style="80" customWidth="1"/>
    <col min="7428" max="7428" width="10.125" style="80" customWidth="1"/>
    <col min="7429" max="7429" width="15.875" style="80" customWidth="1"/>
    <col min="7430" max="7430" width="17.25390625" style="80" customWidth="1"/>
    <col min="7431" max="7431" width="16.125" style="80" customWidth="1"/>
    <col min="7432" max="7432" width="5.00390625" style="80" customWidth="1"/>
    <col min="7433" max="7433" width="6.00390625" style="80" customWidth="1"/>
    <col min="7434" max="7434" width="13.00390625" style="80" bestFit="1" customWidth="1"/>
    <col min="7435" max="7680" width="9.00390625" style="80" customWidth="1"/>
    <col min="7681" max="7681" width="17.125" style="80" customWidth="1"/>
    <col min="7682" max="7682" width="5.75390625" style="80" customWidth="1"/>
    <col min="7683" max="7683" width="3.50390625" style="80" customWidth="1"/>
    <col min="7684" max="7684" width="10.125" style="80" customWidth="1"/>
    <col min="7685" max="7685" width="15.875" style="80" customWidth="1"/>
    <col min="7686" max="7686" width="17.25390625" style="80" customWidth="1"/>
    <col min="7687" max="7687" width="16.125" style="80" customWidth="1"/>
    <col min="7688" max="7688" width="5.00390625" style="80" customWidth="1"/>
    <col min="7689" max="7689" width="6.00390625" style="80" customWidth="1"/>
    <col min="7690" max="7690" width="13.00390625" style="80" bestFit="1" customWidth="1"/>
    <col min="7691" max="7936" width="9.00390625" style="80" customWidth="1"/>
    <col min="7937" max="7937" width="17.125" style="80" customWidth="1"/>
    <col min="7938" max="7938" width="5.75390625" style="80" customWidth="1"/>
    <col min="7939" max="7939" width="3.50390625" style="80" customWidth="1"/>
    <col min="7940" max="7940" width="10.125" style="80" customWidth="1"/>
    <col min="7941" max="7941" width="15.875" style="80" customWidth="1"/>
    <col min="7942" max="7942" width="17.25390625" style="80" customWidth="1"/>
    <col min="7943" max="7943" width="16.125" style="80" customWidth="1"/>
    <col min="7944" max="7944" width="5.00390625" style="80" customWidth="1"/>
    <col min="7945" max="7945" width="6.00390625" style="80" customWidth="1"/>
    <col min="7946" max="7946" width="13.00390625" style="80" bestFit="1" customWidth="1"/>
    <col min="7947" max="8192" width="9.00390625" style="80" customWidth="1"/>
    <col min="8193" max="8193" width="17.125" style="80" customWidth="1"/>
    <col min="8194" max="8194" width="5.75390625" style="80" customWidth="1"/>
    <col min="8195" max="8195" width="3.50390625" style="80" customWidth="1"/>
    <col min="8196" max="8196" width="10.125" style="80" customWidth="1"/>
    <col min="8197" max="8197" width="15.875" style="80" customWidth="1"/>
    <col min="8198" max="8198" width="17.25390625" style="80" customWidth="1"/>
    <col min="8199" max="8199" width="16.125" style="80" customWidth="1"/>
    <col min="8200" max="8200" width="5.00390625" style="80" customWidth="1"/>
    <col min="8201" max="8201" width="6.00390625" style="80" customWidth="1"/>
    <col min="8202" max="8202" width="13.00390625" style="80" bestFit="1" customWidth="1"/>
    <col min="8203" max="8448" width="9.00390625" style="80" customWidth="1"/>
    <col min="8449" max="8449" width="17.125" style="80" customWidth="1"/>
    <col min="8450" max="8450" width="5.75390625" style="80" customWidth="1"/>
    <col min="8451" max="8451" width="3.50390625" style="80" customWidth="1"/>
    <col min="8452" max="8452" width="10.125" style="80" customWidth="1"/>
    <col min="8453" max="8453" width="15.875" style="80" customWidth="1"/>
    <col min="8454" max="8454" width="17.25390625" style="80" customWidth="1"/>
    <col min="8455" max="8455" width="16.125" style="80" customWidth="1"/>
    <col min="8456" max="8456" width="5.00390625" style="80" customWidth="1"/>
    <col min="8457" max="8457" width="6.00390625" style="80" customWidth="1"/>
    <col min="8458" max="8458" width="13.00390625" style="80" bestFit="1" customWidth="1"/>
    <col min="8459" max="8704" width="9.00390625" style="80" customWidth="1"/>
    <col min="8705" max="8705" width="17.125" style="80" customWidth="1"/>
    <col min="8706" max="8706" width="5.75390625" style="80" customWidth="1"/>
    <col min="8707" max="8707" width="3.50390625" style="80" customWidth="1"/>
    <col min="8708" max="8708" width="10.125" style="80" customWidth="1"/>
    <col min="8709" max="8709" width="15.875" style="80" customWidth="1"/>
    <col min="8710" max="8710" width="17.25390625" style="80" customWidth="1"/>
    <col min="8711" max="8711" width="16.125" style="80" customWidth="1"/>
    <col min="8712" max="8712" width="5.00390625" style="80" customWidth="1"/>
    <col min="8713" max="8713" width="6.00390625" style="80" customWidth="1"/>
    <col min="8714" max="8714" width="13.00390625" style="80" bestFit="1" customWidth="1"/>
    <col min="8715" max="8960" width="9.00390625" style="80" customWidth="1"/>
    <col min="8961" max="8961" width="17.125" style="80" customWidth="1"/>
    <col min="8962" max="8962" width="5.75390625" style="80" customWidth="1"/>
    <col min="8963" max="8963" width="3.50390625" style="80" customWidth="1"/>
    <col min="8964" max="8964" width="10.125" style="80" customWidth="1"/>
    <col min="8965" max="8965" width="15.875" style="80" customWidth="1"/>
    <col min="8966" max="8966" width="17.25390625" style="80" customWidth="1"/>
    <col min="8967" max="8967" width="16.125" style="80" customWidth="1"/>
    <col min="8968" max="8968" width="5.00390625" style="80" customWidth="1"/>
    <col min="8969" max="8969" width="6.00390625" style="80" customWidth="1"/>
    <col min="8970" max="8970" width="13.00390625" style="80" bestFit="1" customWidth="1"/>
    <col min="8971" max="9216" width="9.00390625" style="80" customWidth="1"/>
    <col min="9217" max="9217" width="17.125" style="80" customWidth="1"/>
    <col min="9218" max="9218" width="5.75390625" style="80" customWidth="1"/>
    <col min="9219" max="9219" width="3.50390625" style="80" customWidth="1"/>
    <col min="9220" max="9220" width="10.125" style="80" customWidth="1"/>
    <col min="9221" max="9221" width="15.875" style="80" customWidth="1"/>
    <col min="9222" max="9222" width="17.25390625" style="80" customWidth="1"/>
    <col min="9223" max="9223" width="16.125" style="80" customWidth="1"/>
    <col min="9224" max="9224" width="5.00390625" style="80" customWidth="1"/>
    <col min="9225" max="9225" width="6.00390625" style="80" customWidth="1"/>
    <col min="9226" max="9226" width="13.00390625" style="80" bestFit="1" customWidth="1"/>
    <col min="9227" max="9472" width="9.00390625" style="80" customWidth="1"/>
    <col min="9473" max="9473" width="17.125" style="80" customWidth="1"/>
    <col min="9474" max="9474" width="5.75390625" style="80" customWidth="1"/>
    <col min="9475" max="9475" width="3.50390625" style="80" customWidth="1"/>
    <col min="9476" max="9476" width="10.125" style="80" customWidth="1"/>
    <col min="9477" max="9477" width="15.875" style="80" customWidth="1"/>
    <col min="9478" max="9478" width="17.25390625" style="80" customWidth="1"/>
    <col min="9479" max="9479" width="16.125" style="80" customWidth="1"/>
    <col min="9480" max="9480" width="5.00390625" style="80" customWidth="1"/>
    <col min="9481" max="9481" width="6.00390625" style="80" customWidth="1"/>
    <col min="9482" max="9482" width="13.00390625" style="80" bestFit="1" customWidth="1"/>
    <col min="9483" max="9728" width="9.00390625" style="80" customWidth="1"/>
    <col min="9729" max="9729" width="17.125" style="80" customWidth="1"/>
    <col min="9730" max="9730" width="5.75390625" style="80" customWidth="1"/>
    <col min="9731" max="9731" width="3.50390625" style="80" customWidth="1"/>
    <col min="9732" max="9732" width="10.125" style="80" customWidth="1"/>
    <col min="9733" max="9733" width="15.875" style="80" customWidth="1"/>
    <col min="9734" max="9734" width="17.25390625" style="80" customWidth="1"/>
    <col min="9735" max="9735" width="16.125" style="80" customWidth="1"/>
    <col min="9736" max="9736" width="5.00390625" style="80" customWidth="1"/>
    <col min="9737" max="9737" width="6.00390625" style="80" customWidth="1"/>
    <col min="9738" max="9738" width="13.00390625" style="80" bestFit="1" customWidth="1"/>
    <col min="9739" max="9984" width="9.00390625" style="80" customWidth="1"/>
    <col min="9985" max="9985" width="17.125" style="80" customWidth="1"/>
    <col min="9986" max="9986" width="5.75390625" style="80" customWidth="1"/>
    <col min="9987" max="9987" width="3.50390625" style="80" customWidth="1"/>
    <col min="9988" max="9988" width="10.125" style="80" customWidth="1"/>
    <col min="9989" max="9989" width="15.875" style="80" customWidth="1"/>
    <col min="9990" max="9990" width="17.25390625" style="80" customWidth="1"/>
    <col min="9991" max="9991" width="16.125" style="80" customWidth="1"/>
    <col min="9992" max="9992" width="5.00390625" style="80" customWidth="1"/>
    <col min="9993" max="9993" width="6.00390625" style="80" customWidth="1"/>
    <col min="9994" max="9994" width="13.00390625" style="80" bestFit="1" customWidth="1"/>
    <col min="9995" max="10240" width="9.00390625" style="80" customWidth="1"/>
    <col min="10241" max="10241" width="17.125" style="80" customWidth="1"/>
    <col min="10242" max="10242" width="5.75390625" style="80" customWidth="1"/>
    <col min="10243" max="10243" width="3.50390625" style="80" customWidth="1"/>
    <col min="10244" max="10244" width="10.125" style="80" customWidth="1"/>
    <col min="10245" max="10245" width="15.875" style="80" customWidth="1"/>
    <col min="10246" max="10246" width="17.25390625" style="80" customWidth="1"/>
    <col min="10247" max="10247" width="16.125" style="80" customWidth="1"/>
    <col min="10248" max="10248" width="5.00390625" style="80" customWidth="1"/>
    <col min="10249" max="10249" width="6.00390625" style="80" customWidth="1"/>
    <col min="10250" max="10250" width="13.00390625" style="80" bestFit="1" customWidth="1"/>
    <col min="10251" max="10496" width="9.00390625" style="80" customWidth="1"/>
    <col min="10497" max="10497" width="17.125" style="80" customWidth="1"/>
    <col min="10498" max="10498" width="5.75390625" style="80" customWidth="1"/>
    <col min="10499" max="10499" width="3.50390625" style="80" customWidth="1"/>
    <col min="10500" max="10500" width="10.125" style="80" customWidth="1"/>
    <col min="10501" max="10501" width="15.875" style="80" customWidth="1"/>
    <col min="10502" max="10502" width="17.25390625" style="80" customWidth="1"/>
    <col min="10503" max="10503" width="16.125" style="80" customWidth="1"/>
    <col min="10504" max="10504" width="5.00390625" style="80" customWidth="1"/>
    <col min="10505" max="10505" width="6.00390625" style="80" customWidth="1"/>
    <col min="10506" max="10506" width="13.00390625" style="80" bestFit="1" customWidth="1"/>
    <col min="10507" max="10752" width="9.00390625" style="80" customWidth="1"/>
    <col min="10753" max="10753" width="17.125" style="80" customWidth="1"/>
    <col min="10754" max="10754" width="5.75390625" style="80" customWidth="1"/>
    <col min="10755" max="10755" width="3.50390625" style="80" customWidth="1"/>
    <col min="10756" max="10756" width="10.125" style="80" customWidth="1"/>
    <col min="10757" max="10757" width="15.875" style="80" customWidth="1"/>
    <col min="10758" max="10758" width="17.25390625" style="80" customWidth="1"/>
    <col min="10759" max="10759" width="16.125" style="80" customWidth="1"/>
    <col min="10760" max="10760" width="5.00390625" style="80" customWidth="1"/>
    <col min="10761" max="10761" width="6.00390625" style="80" customWidth="1"/>
    <col min="10762" max="10762" width="13.00390625" style="80" bestFit="1" customWidth="1"/>
    <col min="10763" max="11008" width="9.00390625" style="80" customWidth="1"/>
    <col min="11009" max="11009" width="17.125" style="80" customWidth="1"/>
    <col min="11010" max="11010" width="5.75390625" style="80" customWidth="1"/>
    <col min="11011" max="11011" width="3.50390625" style="80" customWidth="1"/>
    <col min="11012" max="11012" width="10.125" style="80" customWidth="1"/>
    <col min="11013" max="11013" width="15.875" style="80" customWidth="1"/>
    <col min="11014" max="11014" width="17.25390625" style="80" customWidth="1"/>
    <col min="11015" max="11015" width="16.125" style="80" customWidth="1"/>
    <col min="11016" max="11016" width="5.00390625" style="80" customWidth="1"/>
    <col min="11017" max="11017" width="6.00390625" style="80" customWidth="1"/>
    <col min="11018" max="11018" width="13.00390625" style="80" bestFit="1" customWidth="1"/>
    <col min="11019" max="11264" width="9.00390625" style="80" customWidth="1"/>
    <col min="11265" max="11265" width="17.125" style="80" customWidth="1"/>
    <col min="11266" max="11266" width="5.75390625" style="80" customWidth="1"/>
    <col min="11267" max="11267" width="3.50390625" style="80" customWidth="1"/>
    <col min="11268" max="11268" width="10.125" style="80" customWidth="1"/>
    <col min="11269" max="11269" width="15.875" style="80" customWidth="1"/>
    <col min="11270" max="11270" width="17.25390625" style="80" customWidth="1"/>
    <col min="11271" max="11271" width="16.125" style="80" customWidth="1"/>
    <col min="11272" max="11272" width="5.00390625" style="80" customWidth="1"/>
    <col min="11273" max="11273" width="6.00390625" style="80" customWidth="1"/>
    <col min="11274" max="11274" width="13.00390625" style="80" bestFit="1" customWidth="1"/>
    <col min="11275" max="11520" width="9.00390625" style="80" customWidth="1"/>
    <col min="11521" max="11521" width="17.125" style="80" customWidth="1"/>
    <col min="11522" max="11522" width="5.75390625" style="80" customWidth="1"/>
    <col min="11523" max="11523" width="3.50390625" style="80" customWidth="1"/>
    <col min="11524" max="11524" width="10.125" style="80" customWidth="1"/>
    <col min="11525" max="11525" width="15.875" style="80" customWidth="1"/>
    <col min="11526" max="11526" width="17.25390625" style="80" customWidth="1"/>
    <col min="11527" max="11527" width="16.125" style="80" customWidth="1"/>
    <col min="11528" max="11528" width="5.00390625" style="80" customWidth="1"/>
    <col min="11529" max="11529" width="6.00390625" style="80" customWidth="1"/>
    <col min="11530" max="11530" width="13.00390625" style="80" bestFit="1" customWidth="1"/>
    <col min="11531" max="11776" width="9.00390625" style="80" customWidth="1"/>
    <col min="11777" max="11777" width="17.125" style="80" customWidth="1"/>
    <col min="11778" max="11778" width="5.75390625" style="80" customWidth="1"/>
    <col min="11779" max="11779" width="3.50390625" style="80" customWidth="1"/>
    <col min="11780" max="11780" width="10.125" style="80" customWidth="1"/>
    <col min="11781" max="11781" width="15.875" style="80" customWidth="1"/>
    <col min="11782" max="11782" width="17.25390625" style="80" customWidth="1"/>
    <col min="11783" max="11783" width="16.125" style="80" customWidth="1"/>
    <col min="11784" max="11784" width="5.00390625" style="80" customWidth="1"/>
    <col min="11785" max="11785" width="6.00390625" style="80" customWidth="1"/>
    <col min="11786" max="11786" width="13.00390625" style="80" bestFit="1" customWidth="1"/>
    <col min="11787" max="12032" width="9.00390625" style="80" customWidth="1"/>
    <col min="12033" max="12033" width="17.125" style="80" customWidth="1"/>
    <col min="12034" max="12034" width="5.75390625" style="80" customWidth="1"/>
    <col min="12035" max="12035" width="3.50390625" style="80" customWidth="1"/>
    <col min="12036" max="12036" width="10.125" style="80" customWidth="1"/>
    <col min="12037" max="12037" width="15.875" style="80" customWidth="1"/>
    <col min="12038" max="12038" width="17.25390625" style="80" customWidth="1"/>
    <col min="12039" max="12039" width="16.125" style="80" customWidth="1"/>
    <col min="12040" max="12040" width="5.00390625" style="80" customWidth="1"/>
    <col min="12041" max="12041" width="6.00390625" style="80" customWidth="1"/>
    <col min="12042" max="12042" width="13.00390625" style="80" bestFit="1" customWidth="1"/>
    <col min="12043" max="12288" width="9.00390625" style="80" customWidth="1"/>
    <col min="12289" max="12289" width="17.125" style="80" customWidth="1"/>
    <col min="12290" max="12290" width="5.75390625" style="80" customWidth="1"/>
    <col min="12291" max="12291" width="3.50390625" style="80" customWidth="1"/>
    <col min="12292" max="12292" width="10.125" style="80" customWidth="1"/>
    <col min="12293" max="12293" width="15.875" style="80" customWidth="1"/>
    <col min="12294" max="12294" width="17.25390625" style="80" customWidth="1"/>
    <col min="12295" max="12295" width="16.125" style="80" customWidth="1"/>
    <col min="12296" max="12296" width="5.00390625" style="80" customWidth="1"/>
    <col min="12297" max="12297" width="6.00390625" style="80" customWidth="1"/>
    <col min="12298" max="12298" width="13.00390625" style="80" bestFit="1" customWidth="1"/>
    <col min="12299" max="12544" width="9.00390625" style="80" customWidth="1"/>
    <col min="12545" max="12545" width="17.125" style="80" customWidth="1"/>
    <col min="12546" max="12546" width="5.75390625" style="80" customWidth="1"/>
    <col min="12547" max="12547" width="3.50390625" style="80" customWidth="1"/>
    <col min="12548" max="12548" width="10.125" style="80" customWidth="1"/>
    <col min="12549" max="12549" width="15.875" style="80" customWidth="1"/>
    <col min="12550" max="12550" width="17.25390625" style="80" customWidth="1"/>
    <col min="12551" max="12551" width="16.125" style="80" customWidth="1"/>
    <col min="12552" max="12552" width="5.00390625" style="80" customWidth="1"/>
    <col min="12553" max="12553" width="6.00390625" style="80" customWidth="1"/>
    <col min="12554" max="12554" width="13.00390625" style="80" bestFit="1" customWidth="1"/>
    <col min="12555" max="12800" width="9.00390625" style="80" customWidth="1"/>
    <col min="12801" max="12801" width="17.125" style="80" customWidth="1"/>
    <col min="12802" max="12802" width="5.75390625" style="80" customWidth="1"/>
    <col min="12803" max="12803" width="3.50390625" style="80" customWidth="1"/>
    <col min="12804" max="12804" width="10.125" style="80" customWidth="1"/>
    <col min="12805" max="12805" width="15.875" style="80" customWidth="1"/>
    <col min="12806" max="12806" width="17.25390625" style="80" customWidth="1"/>
    <col min="12807" max="12807" width="16.125" style="80" customWidth="1"/>
    <col min="12808" max="12808" width="5.00390625" style="80" customWidth="1"/>
    <col min="12809" max="12809" width="6.00390625" style="80" customWidth="1"/>
    <col min="12810" max="12810" width="13.00390625" style="80" bestFit="1" customWidth="1"/>
    <col min="12811" max="13056" width="9.00390625" style="80" customWidth="1"/>
    <col min="13057" max="13057" width="17.125" style="80" customWidth="1"/>
    <col min="13058" max="13058" width="5.75390625" style="80" customWidth="1"/>
    <col min="13059" max="13059" width="3.50390625" style="80" customWidth="1"/>
    <col min="13060" max="13060" width="10.125" style="80" customWidth="1"/>
    <col min="13061" max="13061" width="15.875" style="80" customWidth="1"/>
    <col min="13062" max="13062" width="17.25390625" style="80" customWidth="1"/>
    <col min="13063" max="13063" width="16.125" style="80" customWidth="1"/>
    <col min="13064" max="13064" width="5.00390625" style="80" customWidth="1"/>
    <col min="13065" max="13065" width="6.00390625" style="80" customWidth="1"/>
    <col min="13066" max="13066" width="13.00390625" style="80" bestFit="1" customWidth="1"/>
    <col min="13067" max="13312" width="9.00390625" style="80" customWidth="1"/>
    <col min="13313" max="13313" width="17.125" style="80" customWidth="1"/>
    <col min="13314" max="13314" width="5.75390625" style="80" customWidth="1"/>
    <col min="13315" max="13315" width="3.50390625" style="80" customWidth="1"/>
    <col min="13316" max="13316" width="10.125" style="80" customWidth="1"/>
    <col min="13317" max="13317" width="15.875" style="80" customWidth="1"/>
    <col min="13318" max="13318" width="17.25390625" style="80" customWidth="1"/>
    <col min="13319" max="13319" width="16.125" style="80" customWidth="1"/>
    <col min="13320" max="13320" width="5.00390625" style="80" customWidth="1"/>
    <col min="13321" max="13321" width="6.00390625" style="80" customWidth="1"/>
    <col min="13322" max="13322" width="13.00390625" style="80" bestFit="1" customWidth="1"/>
    <col min="13323" max="13568" width="9.00390625" style="80" customWidth="1"/>
    <col min="13569" max="13569" width="17.125" style="80" customWidth="1"/>
    <col min="13570" max="13570" width="5.75390625" style="80" customWidth="1"/>
    <col min="13571" max="13571" width="3.50390625" style="80" customWidth="1"/>
    <col min="13572" max="13572" width="10.125" style="80" customWidth="1"/>
    <col min="13573" max="13573" width="15.875" style="80" customWidth="1"/>
    <col min="13574" max="13574" width="17.25390625" style="80" customWidth="1"/>
    <col min="13575" max="13575" width="16.125" style="80" customWidth="1"/>
    <col min="13576" max="13576" width="5.00390625" style="80" customWidth="1"/>
    <col min="13577" max="13577" width="6.00390625" style="80" customWidth="1"/>
    <col min="13578" max="13578" width="13.00390625" style="80" bestFit="1" customWidth="1"/>
    <col min="13579" max="13824" width="9.00390625" style="80" customWidth="1"/>
    <col min="13825" max="13825" width="17.125" style="80" customWidth="1"/>
    <col min="13826" max="13826" width="5.75390625" style="80" customWidth="1"/>
    <col min="13827" max="13827" width="3.50390625" style="80" customWidth="1"/>
    <col min="13828" max="13828" width="10.125" style="80" customWidth="1"/>
    <col min="13829" max="13829" width="15.875" style="80" customWidth="1"/>
    <col min="13830" max="13830" width="17.25390625" style="80" customWidth="1"/>
    <col min="13831" max="13831" width="16.125" style="80" customWidth="1"/>
    <col min="13832" max="13832" width="5.00390625" style="80" customWidth="1"/>
    <col min="13833" max="13833" width="6.00390625" style="80" customWidth="1"/>
    <col min="13834" max="13834" width="13.00390625" style="80" bestFit="1" customWidth="1"/>
    <col min="13835" max="14080" width="9.00390625" style="80" customWidth="1"/>
    <col min="14081" max="14081" width="17.125" style="80" customWidth="1"/>
    <col min="14082" max="14082" width="5.75390625" style="80" customWidth="1"/>
    <col min="14083" max="14083" width="3.50390625" style="80" customWidth="1"/>
    <col min="14084" max="14084" width="10.125" style="80" customWidth="1"/>
    <col min="14085" max="14085" width="15.875" style="80" customWidth="1"/>
    <col min="14086" max="14086" width="17.25390625" style="80" customWidth="1"/>
    <col min="14087" max="14087" width="16.125" style="80" customWidth="1"/>
    <col min="14088" max="14088" width="5.00390625" style="80" customWidth="1"/>
    <col min="14089" max="14089" width="6.00390625" style="80" customWidth="1"/>
    <col min="14090" max="14090" width="13.00390625" style="80" bestFit="1" customWidth="1"/>
    <col min="14091" max="14336" width="9.00390625" style="80" customWidth="1"/>
    <col min="14337" max="14337" width="17.125" style="80" customWidth="1"/>
    <col min="14338" max="14338" width="5.75390625" style="80" customWidth="1"/>
    <col min="14339" max="14339" width="3.50390625" style="80" customWidth="1"/>
    <col min="14340" max="14340" width="10.125" style="80" customWidth="1"/>
    <col min="14341" max="14341" width="15.875" style="80" customWidth="1"/>
    <col min="14342" max="14342" width="17.25390625" style="80" customWidth="1"/>
    <col min="14343" max="14343" width="16.125" style="80" customWidth="1"/>
    <col min="14344" max="14344" width="5.00390625" style="80" customWidth="1"/>
    <col min="14345" max="14345" width="6.00390625" style="80" customWidth="1"/>
    <col min="14346" max="14346" width="13.00390625" style="80" bestFit="1" customWidth="1"/>
    <col min="14347" max="14592" width="9.00390625" style="80" customWidth="1"/>
    <col min="14593" max="14593" width="17.125" style="80" customWidth="1"/>
    <col min="14594" max="14594" width="5.75390625" style="80" customWidth="1"/>
    <col min="14595" max="14595" width="3.50390625" style="80" customWidth="1"/>
    <col min="14596" max="14596" width="10.125" style="80" customWidth="1"/>
    <col min="14597" max="14597" width="15.875" style="80" customWidth="1"/>
    <col min="14598" max="14598" width="17.25390625" style="80" customWidth="1"/>
    <col min="14599" max="14599" width="16.125" style="80" customWidth="1"/>
    <col min="14600" max="14600" width="5.00390625" style="80" customWidth="1"/>
    <col min="14601" max="14601" width="6.00390625" style="80" customWidth="1"/>
    <col min="14602" max="14602" width="13.00390625" style="80" bestFit="1" customWidth="1"/>
    <col min="14603" max="14848" width="9.00390625" style="80" customWidth="1"/>
    <col min="14849" max="14849" width="17.125" style="80" customWidth="1"/>
    <col min="14850" max="14850" width="5.75390625" style="80" customWidth="1"/>
    <col min="14851" max="14851" width="3.50390625" style="80" customWidth="1"/>
    <col min="14852" max="14852" width="10.125" style="80" customWidth="1"/>
    <col min="14853" max="14853" width="15.875" style="80" customWidth="1"/>
    <col min="14854" max="14854" width="17.25390625" style="80" customWidth="1"/>
    <col min="14855" max="14855" width="16.125" style="80" customWidth="1"/>
    <col min="14856" max="14856" width="5.00390625" style="80" customWidth="1"/>
    <col min="14857" max="14857" width="6.00390625" style="80" customWidth="1"/>
    <col min="14858" max="14858" width="13.00390625" style="80" bestFit="1" customWidth="1"/>
    <col min="14859" max="15104" width="9.00390625" style="80" customWidth="1"/>
    <col min="15105" max="15105" width="17.125" style="80" customWidth="1"/>
    <col min="15106" max="15106" width="5.75390625" style="80" customWidth="1"/>
    <col min="15107" max="15107" width="3.50390625" style="80" customWidth="1"/>
    <col min="15108" max="15108" width="10.125" style="80" customWidth="1"/>
    <col min="15109" max="15109" width="15.875" style="80" customWidth="1"/>
    <col min="15110" max="15110" width="17.25390625" style="80" customWidth="1"/>
    <col min="15111" max="15111" width="16.125" style="80" customWidth="1"/>
    <col min="15112" max="15112" width="5.00390625" style="80" customWidth="1"/>
    <col min="15113" max="15113" width="6.00390625" style="80" customWidth="1"/>
    <col min="15114" max="15114" width="13.00390625" style="80" bestFit="1" customWidth="1"/>
    <col min="15115" max="15360" width="9.00390625" style="80" customWidth="1"/>
    <col min="15361" max="15361" width="17.125" style="80" customWidth="1"/>
    <col min="15362" max="15362" width="5.75390625" style="80" customWidth="1"/>
    <col min="15363" max="15363" width="3.50390625" style="80" customWidth="1"/>
    <col min="15364" max="15364" width="10.125" style="80" customWidth="1"/>
    <col min="15365" max="15365" width="15.875" style="80" customWidth="1"/>
    <col min="15366" max="15366" width="17.25390625" style="80" customWidth="1"/>
    <col min="15367" max="15367" width="16.125" style="80" customWidth="1"/>
    <col min="15368" max="15368" width="5.00390625" style="80" customWidth="1"/>
    <col min="15369" max="15369" width="6.00390625" style="80" customWidth="1"/>
    <col min="15370" max="15370" width="13.00390625" style="80" bestFit="1" customWidth="1"/>
    <col min="15371" max="15616" width="9.00390625" style="80" customWidth="1"/>
    <col min="15617" max="15617" width="17.125" style="80" customWidth="1"/>
    <col min="15618" max="15618" width="5.75390625" style="80" customWidth="1"/>
    <col min="15619" max="15619" width="3.50390625" style="80" customWidth="1"/>
    <col min="15620" max="15620" width="10.125" style="80" customWidth="1"/>
    <col min="15621" max="15621" width="15.875" style="80" customWidth="1"/>
    <col min="15622" max="15622" width="17.25390625" style="80" customWidth="1"/>
    <col min="15623" max="15623" width="16.125" style="80" customWidth="1"/>
    <col min="15624" max="15624" width="5.00390625" style="80" customWidth="1"/>
    <col min="15625" max="15625" width="6.00390625" style="80" customWidth="1"/>
    <col min="15626" max="15626" width="13.00390625" style="80" bestFit="1" customWidth="1"/>
    <col min="15627" max="15872" width="9.00390625" style="80" customWidth="1"/>
    <col min="15873" max="15873" width="17.125" style="80" customWidth="1"/>
    <col min="15874" max="15874" width="5.75390625" style="80" customWidth="1"/>
    <col min="15875" max="15875" width="3.50390625" style="80" customWidth="1"/>
    <col min="15876" max="15876" width="10.125" style="80" customWidth="1"/>
    <col min="15877" max="15877" width="15.875" style="80" customWidth="1"/>
    <col min="15878" max="15878" width="17.25390625" style="80" customWidth="1"/>
    <col min="15879" max="15879" width="16.125" style="80" customWidth="1"/>
    <col min="15880" max="15880" width="5.00390625" style="80" customWidth="1"/>
    <col min="15881" max="15881" width="6.00390625" style="80" customWidth="1"/>
    <col min="15882" max="15882" width="13.00390625" style="80" bestFit="1" customWidth="1"/>
    <col min="15883" max="16128" width="9.00390625" style="80" customWidth="1"/>
    <col min="16129" max="16129" width="17.125" style="80" customWidth="1"/>
    <col min="16130" max="16130" width="5.75390625" style="80" customWidth="1"/>
    <col min="16131" max="16131" width="3.50390625" style="80" customWidth="1"/>
    <col min="16132" max="16132" width="10.125" style="80" customWidth="1"/>
    <col min="16133" max="16133" width="15.875" style="80" customWidth="1"/>
    <col min="16134" max="16134" width="17.25390625" style="80" customWidth="1"/>
    <col min="16135" max="16135" width="16.125" style="80" customWidth="1"/>
    <col min="16136" max="16136" width="5.00390625" style="80" customWidth="1"/>
    <col min="16137" max="16137" width="6.00390625" style="80" customWidth="1"/>
    <col min="16138" max="16138" width="13.00390625" style="80" bestFit="1" customWidth="1"/>
    <col min="16139" max="16384" width="9.00390625" style="80" customWidth="1"/>
  </cols>
  <sheetData>
    <row r="1" ht="27" customHeight="1">
      <c r="A1" s="73" t="s">
        <v>140</v>
      </c>
    </row>
    <row r="2" spans="1:12" s="71" customFormat="1" ht="27" customHeight="1">
      <c r="A2" s="221" t="s">
        <v>41</v>
      </c>
      <c r="B2" s="195"/>
      <c r="C2" s="195"/>
      <c r="D2" s="195"/>
      <c r="E2" s="195"/>
      <c r="F2" s="195"/>
      <c r="G2" s="195"/>
      <c r="H2" s="195"/>
      <c r="I2" s="195"/>
      <c r="L2" s="326"/>
    </row>
    <row r="3" spans="1:12" s="71" customFormat="1" ht="27" customHeight="1">
      <c r="A3" s="221" t="s">
        <v>141</v>
      </c>
      <c r="B3" s="195"/>
      <c r="C3" s="195"/>
      <c r="D3" s="195"/>
      <c r="E3" s="195"/>
      <c r="F3" s="195"/>
      <c r="G3" s="195"/>
      <c r="H3" s="195"/>
      <c r="I3" s="195"/>
      <c r="L3" s="326"/>
    </row>
    <row r="4" spans="1:12" s="71" customFormat="1" ht="27" customHeight="1">
      <c r="A4" s="221" t="s">
        <v>142</v>
      </c>
      <c r="B4" s="195"/>
      <c r="C4" s="195"/>
      <c r="D4" s="195"/>
      <c r="E4" s="195"/>
      <c r="F4" s="195"/>
      <c r="G4" s="195"/>
      <c r="H4" s="195"/>
      <c r="I4" s="195"/>
      <c r="L4" s="326"/>
    </row>
    <row r="5" spans="1:12" s="71" customFormat="1" ht="27" customHeight="1">
      <c r="A5" s="4"/>
      <c r="B5" s="72"/>
      <c r="C5" s="73"/>
      <c r="D5" s="74"/>
      <c r="E5" s="184"/>
      <c r="F5" s="1"/>
      <c r="G5" s="235" t="s">
        <v>77</v>
      </c>
      <c r="H5" s="236"/>
      <c r="I5" s="236"/>
      <c r="L5" s="326"/>
    </row>
    <row r="6" spans="1:12" s="71" customFormat="1" ht="27" customHeight="1">
      <c r="A6" s="239" t="s">
        <v>143</v>
      </c>
      <c r="B6" s="222" t="s">
        <v>144</v>
      </c>
      <c r="C6" s="223"/>
      <c r="D6" s="224"/>
      <c r="E6" s="228" t="s">
        <v>145</v>
      </c>
      <c r="F6" s="237" t="s">
        <v>146</v>
      </c>
      <c r="G6" s="328" t="s">
        <v>147</v>
      </c>
      <c r="H6" s="329"/>
      <c r="I6" s="230" t="s">
        <v>101</v>
      </c>
      <c r="L6" s="326"/>
    </row>
    <row r="7" spans="1:12" s="71" customFormat="1" ht="27" customHeight="1">
      <c r="A7" s="240"/>
      <c r="B7" s="225"/>
      <c r="C7" s="226"/>
      <c r="D7" s="227"/>
      <c r="E7" s="229"/>
      <c r="F7" s="238"/>
      <c r="G7" s="330" t="s">
        <v>148</v>
      </c>
      <c r="H7" s="331"/>
      <c r="I7" s="231"/>
      <c r="L7" s="326"/>
    </row>
    <row r="8" spans="1:12" s="71" customFormat="1" ht="27" customHeight="1">
      <c r="A8" s="52" t="s">
        <v>149</v>
      </c>
      <c r="B8" s="187" t="s">
        <v>150</v>
      </c>
      <c r="C8" s="233" t="s">
        <v>151</v>
      </c>
      <c r="D8" s="234"/>
      <c r="E8" s="9" t="s">
        <v>12</v>
      </c>
      <c r="F8" s="32" t="s">
        <v>152</v>
      </c>
      <c r="G8" s="14" t="s">
        <v>153</v>
      </c>
      <c r="H8" s="332" t="s">
        <v>154</v>
      </c>
      <c r="I8" s="232"/>
      <c r="L8" s="326"/>
    </row>
    <row r="9" spans="1:13" ht="27" customHeight="1">
      <c r="A9" s="75">
        <f>SUM(A10:A14)</f>
        <v>2349043</v>
      </c>
      <c r="B9" s="76">
        <v>5110</v>
      </c>
      <c r="C9" s="218" t="s">
        <v>58</v>
      </c>
      <c r="D9" s="219"/>
      <c r="E9" s="77">
        <f>SUM(E10:E14)</f>
        <v>3428000</v>
      </c>
      <c r="F9" s="78">
        <f>SUM(F10:F14)</f>
        <v>2718000</v>
      </c>
      <c r="G9" s="79">
        <f>E9-F9</f>
        <v>710000</v>
      </c>
      <c r="H9" s="333">
        <f>G9/F9</f>
        <v>0.2612214863870493</v>
      </c>
      <c r="I9" s="185"/>
      <c r="J9" s="97"/>
      <c r="K9" s="97"/>
      <c r="M9" s="327"/>
    </row>
    <row r="10" spans="1:13" ht="27" customHeight="1">
      <c r="A10" s="81">
        <v>946236</v>
      </c>
      <c r="B10" s="82">
        <v>5111</v>
      </c>
      <c r="C10" s="189"/>
      <c r="D10" s="83" t="s">
        <v>155</v>
      </c>
      <c r="E10" s="84">
        <f>'[1]21.董事會支出(p52)'!B7</f>
        <v>935000</v>
      </c>
      <c r="F10" s="85">
        <v>930000</v>
      </c>
      <c r="G10" s="86">
        <f aca="true" t="shared" si="0" ref="G10:G28">E10-F10</f>
        <v>5000</v>
      </c>
      <c r="H10" s="334">
        <f aca="true" t="shared" si="1" ref="H10:H30">G10/F10</f>
        <v>0.005376344086021506</v>
      </c>
      <c r="I10" s="87" t="s">
        <v>156</v>
      </c>
      <c r="J10" s="97"/>
      <c r="K10" s="97"/>
      <c r="M10" s="327"/>
    </row>
    <row r="11" spans="1:13" ht="27" customHeight="1">
      <c r="A11" s="81">
        <v>860851</v>
      </c>
      <c r="B11" s="82">
        <v>5112</v>
      </c>
      <c r="C11" s="88"/>
      <c r="D11" s="83" t="s">
        <v>157</v>
      </c>
      <c r="E11" s="84">
        <f>'[1]21.董事會支出(p52)'!B8</f>
        <v>933000</v>
      </c>
      <c r="F11" s="89">
        <v>700000</v>
      </c>
      <c r="G11" s="86">
        <f t="shared" si="0"/>
        <v>233000</v>
      </c>
      <c r="H11" s="334">
        <f t="shared" si="1"/>
        <v>0.33285714285714285</v>
      </c>
      <c r="I11" s="90" t="s">
        <v>158</v>
      </c>
      <c r="J11" s="97"/>
      <c r="K11" s="97"/>
      <c r="M11" s="327"/>
    </row>
    <row r="12" spans="1:13" ht="27" customHeight="1">
      <c r="A12" s="91">
        <v>23460</v>
      </c>
      <c r="B12" s="82">
        <v>5114</v>
      </c>
      <c r="C12" s="88"/>
      <c r="D12" s="83" t="s">
        <v>13</v>
      </c>
      <c r="E12" s="84">
        <f>'[1]21.董事會支出(p52)'!B9</f>
        <v>52000</v>
      </c>
      <c r="F12" s="89">
        <v>50000</v>
      </c>
      <c r="G12" s="86">
        <f t="shared" si="0"/>
        <v>2000</v>
      </c>
      <c r="H12" s="334">
        <f t="shared" si="1"/>
        <v>0.04</v>
      </c>
      <c r="I12" s="92"/>
      <c r="J12" s="97"/>
      <c r="K12" s="97"/>
      <c r="M12" s="327"/>
    </row>
    <row r="13" spans="1:13" ht="27" customHeight="1">
      <c r="A13" s="81">
        <v>509000</v>
      </c>
      <c r="B13" s="82">
        <v>5115</v>
      </c>
      <c r="C13" s="88"/>
      <c r="D13" s="83" t="s">
        <v>159</v>
      </c>
      <c r="E13" s="93">
        <f>'[1]21.董事會支出(p52)'!B10</f>
        <v>1490000</v>
      </c>
      <c r="F13" s="89">
        <v>1020000</v>
      </c>
      <c r="G13" s="86">
        <f t="shared" si="0"/>
        <v>470000</v>
      </c>
      <c r="H13" s="334">
        <f t="shared" si="1"/>
        <v>0.46078431372549017</v>
      </c>
      <c r="I13" s="92"/>
      <c r="J13" s="97"/>
      <c r="K13" s="97"/>
      <c r="M13" s="327"/>
    </row>
    <row r="14" spans="1:13" ht="27" customHeight="1">
      <c r="A14" s="91">
        <v>9496</v>
      </c>
      <c r="B14" s="82">
        <v>5116</v>
      </c>
      <c r="C14" s="88"/>
      <c r="D14" s="94" t="s">
        <v>160</v>
      </c>
      <c r="E14" s="93">
        <f>'[1]21.董事會支出(p52)'!B11</f>
        <v>18000</v>
      </c>
      <c r="F14" s="95">
        <v>18000</v>
      </c>
      <c r="G14" s="86">
        <f t="shared" si="0"/>
        <v>0</v>
      </c>
      <c r="H14" s="334">
        <v>0</v>
      </c>
      <c r="I14" s="96"/>
      <c r="J14" s="97"/>
      <c r="K14" s="97"/>
      <c r="M14" s="327"/>
    </row>
    <row r="15" spans="1:13" ht="27" customHeight="1">
      <c r="A15" s="98">
        <f>SUM(A16:A20)</f>
        <v>171876489</v>
      </c>
      <c r="B15" s="99">
        <v>5120</v>
      </c>
      <c r="C15" s="216" t="s">
        <v>59</v>
      </c>
      <c r="D15" s="217"/>
      <c r="E15" s="100">
        <f>SUM(E16:E20)</f>
        <v>207456000</v>
      </c>
      <c r="F15" s="101">
        <f>SUM(F16:F20)</f>
        <v>195600000</v>
      </c>
      <c r="G15" s="79">
        <f t="shared" si="0"/>
        <v>11856000</v>
      </c>
      <c r="H15" s="333">
        <f t="shared" si="1"/>
        <v>0.06061349693251534</v>
      </c>
      <c r="I15" s="102" t="s">
        <v>158</v>
      </c>
      <c r="J15" s="97"/>
      <c r="K15" s="97"/>
      <c r="M15" s="327"/>
    </row>
    <row r="16" spans="1:13" ht="27" customHeight="1">
      <c r="A16" s="81">
        <v>66222640</v>
      </c>
      <c r="B16" s="82">
        <v>5121</v>
      </c>
      <c r="C16" s="88"/>
      <c r="D16" s="83" t="s">
        <v>161</v>
      </c>
      <c r="E16" s="34">
        <f>'[1]22.行政支出(p53)'!B7</f>
        <v>67823000</v>
      </c>
      <c r="F16" s="34">
        <v>66000000</v>
      </c>
      <c r="G16" s="86">
        <f t="shared" si="0"/>
        <v>1823000</v>
      </c>
      <c r="H16" s="334">
        <f t="shared" si="1"/>
        <v>0.027621212121212123</v>
      </c>
      <c r="I16" s="87" t="s">
        <v>156</v>
      </c>
      <c r="J16" s="97"/>
      <c r="K16" s="97"/>
      <c r="M16" s="327"/>
    </row>
    <row r="17" spans="1:13" ht="27" customHeight="1">
      <c r="A17" s="81">
        <v>49283966</v>
      </c>
      <c r="B17" s="82">
        <v>5122</v>
      </c>
      <c r="C17" s="88"/>
      <c r="D17" s="83" t="s">
        <v>162</v>
      </c>
      <c r="E17" s="335">
        <f>'[1]22.行政支出(p53)'!B10</f>
        <v>80439000</v>
      </c>
      <c r="F17" s="89">
        <v>72000000</v>
      </c>
      <c r="G17" s="86">
        <f t="shared" si="0"/>
        <v>8439000</v>
      </c>
      <c r="H17" s="334">
        <f t="shared" si="1"/>
        <v>0.11720833333333333</v>
      </c>
      <c r="I17" s="186" t="s">
        <v>163</v>
      </c>
      <c r="J17" s="97"/>
      <c r="K17" s="97"/>
      <c r="M17" s="327"/>
    </row>
    <row r="18" spans="1:13" ht="27" customHeight="1">
      <c r="A18" s="33">
        <v>12838134</v>
      </c>
      <c r="B18" s="82">
        <v>5123</v>
      </c>
      <c r="C18" s="88"/>
      <c r="D18" s="35" t="s">
        <v>164</v>
      </c>
      <c r="E18" s="335">
        <f>'[1]22.行政支出(p53)'!B12</f>
        <v>13897000</v>
      </c>
      <c r="F18" s="89">
        <v>13000000</v>
      </c>
      <c r="G18" s="86">
        <f t="shared" si="0"/>
        <v>897000</v>
      </c>
      <c r="H18" s="334">
        <f t="shared" si="1"/>
        <v>0.069</v>
      </c>
      <c r="I18" s="102" t="s">
        <v>158</v>
      </c>
      <c r="J18" s="97"/>
      <c r="K18" s="97"/>
      <c r="M18" s="327"/>
    </row>
    <row r="19" spans="1:13" ht="27" customHeight="1">
      <c r="A19" s="81">
        <v>4619327</v>
      </c>
      <c r="B19" s="82">
        <v>5124</v>
      </c>
      <c r="C19" s="88"/>
      <c r="D19" s="83" t="s">
        <v>165</v>
      </c>
      <c r="E19" s="93">
        <f>'[1]22.行政支出(p53)'!B14</f>
        <v>4556000</v>
      </c>
      <c r="F19" s="34">
        <v>4600000</v>
      </c>
      <c r="G19" s="86">
        <f t="shared" si="0"/>
        <v>-44000</v>
      </c>
      <c r="H19" s="334">
        <f t="shared" si="1"/>
        <v>-0.009565217391304347</v>
      </c>
      <c r="I19" s="186"/>
      <c r="J19" s="97"/>
      <c r="K19" s="97"/>
      <c r="M19" s="327"/>
    </row>
    <row r="20" spans="1:13" ht="27" customHeight="1">
      <c r="A20" s="91">
        <v>38912422</v>
      </c>
      <c r="B20" s="82">
        <v>5125</v>
      </c>
      <c r="C20" s="88"/>
      <c r="D20" s="94" t="s">
        <v>160</v>
      </c>
      <c r="E20" s="93">
        <f>'[1]22.行政支出(p53)'!B16</f>
        <v>40741000</v>
      </c>
      <c r="F20" s="89">
        <v>40000000</v>
      </c>
      <c r="G20" s="86">
        <f>E20-F20</f>
        <v>741000</v>
      </c>
      <c r="H20" s="334">
        <f t="shared" si="1"/>
        <v>0.018525</v>
      </c>
      <c r="I20" s="103"/>
      <c r="J20" s="97"/>
      <c r="K20" s="97"/>
      <c r="M20" s="327"/>
    </row>
    <row r="21" spans="1:13" ht="27" customHeight="1">
      <c r="A21" s="98">
        <f>SUM(A22:A26)</f>
        <v>435466190</v>
      </c>
      <c r="B21" s="99">
        <v>5130</v>
      </c>
      <c r="C21" s="220" t="s">
        <v>166</v>
      </c>
      <c r="D21" s="217"/>
      <c r="E21" s="100">
        <f>SUM(E22:E26)</f>
        <v>447712000</v>
      </c>
      <c r="F21" s="104">
        <f>SUM(F22:F26)</f>
        <v>439800000</v>
      </c>
      <c r="G21" s="79">
        <f t="shared" si="0"/>
        <v>7912000</v>
      </c>
      <c r="H21" s="333">
        <f t="shared" si="1"/>
        <v>0.0179899954524784</v>
      </c>
      <c r="I21" s="102"/>
      <c r="J21" s="97"/>
      <c r="K21" s="97"/>
      <c r="M21" s="327"/>
    </row>
    <row r="22" spans="1:13" ht="27" customHeight="1">
      <c r="A22" s="81">
        <v>318979929</v>
      </c>
      <c r="B22" s="82">
        <v>5131</v>
      </c>
      <c r="C22" s="88"/>
      <c r="D22" s="83" t="s">
        <v>161</v>
      </c>
      <c r="E22" s="34">
        <f>'[1]23.教學支出(p54)'!B7</f>
        <v>321139000</v>
      </c>
      <c r="F22" s="34">
        <v>317000000</v>
      </c>
      <c r="G22" s="86">
        <f t="shared" si="0"/>
        <v>4139000</v>
      </c>
      <c r="H22" s="334">
        <f t="shared" si="1"/>
        <v>0.013056782334384858</v>
      </c>
      <c r="I22" s="102" t="s">
        <v>156</v>
      </c>
      <c r="J22" s="97"/>
      <c r="K22" s="97"/>
      <c r="M22" s="327"/>
    </row>
    <row r="23" spans="1:13" ht="27" customHeight="1">
      <c r="A23" s="81">
        <v>56194975</v>
      </c>
      <c r="B23" s="82">
        <v>5132</v>
      </c>
      <c r="C23" s="88"/>
      <c r="D23" s="83" t="s">
        <v>162</v>
      </c>
      <c r="E23" s="34">
        <f>'[1]23.教學支出(p54)'!B10</f>
        <v>63328000</v>
      </c>
      <c r="F23" s="89">
        <v>61000000</v>
      </c>
      <c r="G23" s="86">
        <f t="shared" si="0"/>
        <v>2328000</v>
      </c>
      <c r="H23" s="334">
        <f t="shared" si="1"/>
        <v>0.03816393442622951</v>
      </c>
      <c r="I23" s="186" t="s">
        <v>163</v>
      </c>
      <c r="J23" s="97"/>
      <c r="K23" s="97"/>
      <c r="M23" s="327"/>
    </row>
    <row r="24" spans="1:13" ht="27" customHeight="1">
      <c r="A24" s="33">
        <v>7966334</v>
      </c>
      <c r="B24" s="82">
        <v>5133</v>
      </c>
      <c r="C24" s="88"/>
      <c r="D24" s="35" t="s">
        <v>164</v>
      </c>
      <c r="E24" s="93">
        <f>'[1]23.教學支出(p54)'!B12</f>
        <v>9009000</v>
      </c>
      <c r="F24" s="89">
        <v>9000000</v>
      </c>
      <c r="G24" s="86">
        <f t="shared" si="0"/>
        <v>9000</v>
      </c>
      <c r="H24" s="334">
        <f t="shared" si="1"/>
        <v>0.001</v>
      </c>
      <c r="I24" s="92"/>
      <c r="J24" s="97"/>
      <c r="K24" s="97"/>
      <c r="M24" s="327"/>
    </row>
    <row r="25" spans="1:13" ht="27" customHeight="1">
      <c r="A25" s="81">
        <f>13117081-2409217</f>
        <v>10707864</v>
      </c>
      <c r="B25" s="82">
        <v>5134</v>
      </c>
      <c r="C25" s="88"/>
      <c r="D25" s="83" t="s">
        <v>165</v>
      </c>
      <c r="E25" s="93">
        <f>'[1]23.教學支出(p54)'!B14</f>
        <v>11760000</v>
      </c>
      <c r="F25" s="89">
        <v>11800000</v>
      </c>
      <c r="G25" s="86">
        <f>E25-F25</f>
        <v>-40000</v>
      </c>
      <c r="H25" s="334">
        <f>G25/F25</f>
        <v>-0.003389830508474576</v>
      </c>
      <c r="I25" s="186"/>
      <c r="J25" s="97"/>
      <c r="K25" s="97"/>
      <c r="M25" s="327"/>
    </row>
    <row r="26" spans="1:13" ht="27" customHeight="1">
      <c r="A26" s="105">
        <v>41617088</v>
      </c>
      <c r="B26" s="82">
        <v>5135</v>
      </c>
      <c r="C26" s="88"/>
      <c r="D26" s="94" t="s">
        <v>160</v>
      </c>
      <c r="E26" s="106">
        <f>'[1]23.教學支出(p54)'!B16</f>
        <v>42476000</v>
      </c>
      <c r="F26" s="107">
        <v>41000000</v>
      </c>
      <c r="G26" s="108">
        <f>E26-F26</f>
        <v>1476000</v>
      </c>
      <c r="H26" s="336">
        <f>G26/F26</f>
        <v>0.036</v>
      </c>
      <c r="I26" s="186"/>
      <c r="J26" s="97"/>
      <c r="K26" s="97"/>
      <c r="M26" s="327"/>
    </row>
    <row r="27" spans="1:13" ht="27" customHeight="1">
      <c r="A27" s="109">
        <f>SUM(A28:A29)</f>
        <v>45793407</v>
      </c>
      <c r="B27" s="99">
        <v>5140</v>
      </c>
      <c r="C27" s="216" t="s">
        <v>167</v>
      </c>
      <c r="D27" s="217"/>
      <c r="E27" s="100">
        <f>SUM(E28:E29)</f>
        <v>49709000</v>
      </c>
      <c r="F27" s="101">
        <f>SUM(F28:F29)</f>
        <v>48800000</v>
      </c>
      <c r="G27" s="79">
        <f t="shared" si="0"/>
        <v>909000</v>
      </c>
      <c r="H27" s="333">
        <f t="shared" si="1"/>
        <v>0.01862704918032787</v>
      </c>
      <c r="I27" s="186"/>
      <c r="J27" s="97"/>
      <c r="K27" s="97"/>
      <c r="M27" s="327"/>
    </row>
    <row r="28" spans="1:13" ht="27" customHeight="1">
      <c r="A28" s="81">
        <v>7245961</v>
      </c>
      <c r="B28" s="82">
        <v>5141</v>
      </c>
      <c r="C28" s="88"/>
      <c r="D28" s="83" t="s">
        <v>168</v>
      </c>
      <c r="E28" s="93">
        <f>'[1]24.獎學金(p55)'!B27</f>
        <v>8827000</v>
      </c>
      <c r="F28" s="89">
        <v>10800000</v>
      </c>
      <c r="G28" s="86">
        <f t="shared" si="0"/>
        <v>-1973000</v>
      </c>
      <c r="H28" s="334">
        <f t="shared" si="1"/>
        <v>-0.18268518518518517</v>
      </c>
      <c r="I28" s="110" t="s">
        <v>126</v>
      </c>
      <c r="J28" s="97"/>
      <c r="K28" s="97"/>
      <c r="M28" s="327"/>
    </row>
    <row r="29" spans="1:13" ht="27" customHeight="1">
      <c r="A29" s="111">
        <v>38547446</v>
      </c>
      <c r="B29" s="112">
        <v>5142</v>
      </c>
      <c r="C29" s="113"/>
      <c r="D29" s="114" t="s">
        <v>169</v>
      </c>
      <c r="E29" s="106">
        <f>'[1]24.獎學金(p55)'!B28</f>
        <v>40882000</v>
      </c>
      <c r="F29" s="107">
        <v>38000000</v>
      </c>
      <c r="G29" s="108">
        <f>E29-F29</f>
        <v>2882000</v>
      </c>
      <c r="H29" s="337">
        <f t="shared" si="1"/>
        <v>0.07584210526315789</v>
      </c>
      <c r="I29" s="338"/>
      <c r="J29" s="97"/>
      <c r="K29" s="97"/>
      <c r="M29" s="327"/>
    </row>
    <row r="30" spans="1:13" ht="27" customHeight="1">
      <c r="A30" s="75">
        <f>SUM(A31:A33)</f>
        <v>3087267</v>
      </c>
      <c r="B30" s="99">
        <v>5150</v>
      </c>
      <c r="C30" s="216" t="s">
        <v>170</v>
      </c>
      <c r="D30" s="217"/>
      <c r="E30" s="100">
        <f>SUM(E31:E33)</f>
        <v>3445000</v>
      </c>
      <c r="F30" s="104">
        <f>SUM(F31:F33)</f>
        <v>3350000</v>
      </c>
      <c r="G30" s="79">
        <f>E30-F30</f>
        <v>95000</v>
      </c>
      <c r="H30" s="339">
        <f t="shared" si="1"/>
        <v>0.028358208955223882</v>
      </c>
      <c r="I30" s="110"/>
      <c r="J30" s="97"/>
      <c r="K30" s="97"/>
      <c r="M30" s="327"/>
    </row>
    <row r="31" spans="1:13" ht="27" customHeight="1">
      <c r="A31" s="115">
        <v>1625456</v>
      </c>
      <c r="B31" s="82">
        <v>5151</v>
      </c>
      <c r="C31" s="88"/>
      <c r="D31" s="83" t="s">
        <v>161</v>
      </c>
      <c r="E31" s="84">
        <f>'[1]25.推廣支出(p56)'!B7</f>
        <v>2445000</v>
      </c>
      <c r="F31" s="85">
        <v>2400000</v>
      </c>
      <c r="G31" s="86">
        <f>E31-F31</f>
        <v>45000</v>
      </c>
      <c r="H31" s="334">
        <f>G31/F31</f>
        <v>0.01875</v>
      </c>
      <c r="I31" s="110" t="s">
        <v>126</v>
      </c>
      <c r="J31" s="97"/>
      <c r="K31" s="97"/>
      <c r="M31" s="327"/>
    </row>
    <row r="32" spans="1:13" ht="27" customHeight="1">
      <c r="A32" s="81">
        <v>1322984</v>
      </c>
      <c r="B32" s="82">
        <v>5152</v>
      </c>
      <c r="C32" s="88"/>
      <c r="D32" s="83" t="s">
        <v>162</v>
      </c>
      <c r="E32" s="84">
        <f>'[1]25.推廣支出(p56)'!B18</f>
        <v>850000</v>
      </c>
      <c r="F32" s="85">
        <v>800000</v>
      </c>
      <c r="G32" s="86">
        <f aca="true" t="shared" si="2" ref="G32:G42">E32-F32</f>
        <v>50000</v>
      </c>
      <c r="H32" s="334">
        <f aca="true" t="shared" si="3" ref="H32:H42">G32/F32</f>
        <v>0.0625</v>
      </c>
      <c r="I32" s="110" t="s">
        <v>158</v>
      </c>
      <c r="J32" s="97"/>
      <c r="K32" s="97"/>
      <c r="M32" s="327"/>
    </row>
    <row r="33" spans="1:13" ht="27" customHeight="1">
      <c r="A33" s="91">
        <v>138827</v>
      </c>
      <c r="B33" s="82">
        <v>5155</v>
      </c>
      <c r="C33" s="88"/>
      <c r="D33" s="83" t="s">
        <v>171</v>
      </c>
      <c r="E33" s="340">
        <f>'[1]25.推廣支出(p56)'!B24</f>
        <v>150000</v>
      </c>
      <c r="F33" s="85">
        <v>150000</v>
      </c>
      <c r="G33" s="86">
        <f t="shared" si="2"/>
        <v>0</v>
      </c>
      <c r="H33" s="334">
        <v>0</v>
      </c>
      <c r="I33" s="87"/>
      <c r="J33" s="97"/>
      <c r="K33" s="97"/>
      <c r="M33" s="327"/>
    </row>
    <row r="34" spans="1:13" ht="27" customHeight="1">
      <c r="A34" s="75">
        <f>SUM(A35:A36)</f>
        <v>26194540</v>
      </c>
      <c r="B34" s="99">
        <v>5160</v>
      </c>
      <c r="C34" s="216" t="s">
        <v>172</v>
      </c>
      <c r="D34" s="217"/>
      <c r="E34" s="100">
        <f>SUM(E35:E36)</f>
        <v>27967000</v>
      </c>
      <c r="F34" s="101">
        <f>SUM(F35:F36)</f>
        <v>27000000</v>
      </c>
      <c r="G34" s="79">
        <f t="shared" si="2"/>
        <v>967000</v>
      </c>
      <c r="H34" s="333">
        <f t="shared" si="3"/>
        <v>0.03581481481481481</v>
      </c>
      <c r="I34" s="92"/>
      <c r="J34" s="97"/>
      <c r="K34" s="97"/>
      <c r="M34" s="327"/>
    </row>
    <row r="35" spans="1:13" ht="27" customHeight="1">
      <c r="A35" s="81">
        <v>15683215</v>
      </c>
      <c r="B35" s="82">
        <v>5161</v>
      </c>
      <c r="C35" s="88"/>
      <c r="D35" s="83" t="s">
        <v>161</v>
      </c>
      <c r="E35" s="93">
        <f>'[1]26.產學支出(p57)'!B7</f>
        <v>14615000</v>
      </c>
      <c r="F35" s="89">
        <v>14000000</v>
      </c>
      <c r="G35" s="86">
        <f t="shared" si="2"/>
        <v>615000</v>
      </c>
      <c r="H35" s="334">
        <f t="shared" si="3"/>
        <v>0.04392857142857143</v>
      </c>
      <c r="I35" s="103"/>
      <c r="J35" s="97"/>
      <c r="K35" s="97"/>
      <c r="M35" s="327"/>
    </row>
    <row r="36" spans="1:13" ht="27" customHeight="1">
      <c r="A36" s="81">
        <v>10511325</v>
      </c>
      <c r="B36" s="82">
        <v>5162</v>
      </c>
      <c r="C36" s="88"/>
      <c r="D36" s="83" t="s">
        <v>162</v>
      </c>
      <c r="E36" s="93">
        <f>'[1]26.產學支出(p57)'!B16</f>
        <v>13352000</v>
      </c>
      <c r="F36" s="89">
        <v>13000000</v>
      </c>
      <c r="G36" s="86">
        <f t="shared" si="2"/>
        <v>352000</v>
      </c>
      <c r="H36" s="334">
        <f t="shared" si="3"/>
        <v>0.02707692307692308</v>
      </c>
      <c r="I36" s="102"/>
      <c r="J36" s="97"/>
      <c r="K36" s="97"/>
      <c r="M36" s="327"/>
    </row>
    <row r="37" spans="1:13" ht="27" customHeight="1">
      <c r="A37" s="75">
        <f>SUM(A38)</f>
        <v>1198332</v>
      </c>
      <c r="B37" s="99">
        <v>5190</v>
      </c>
      <c r="C37" s="216" t="s">
        <v>173</v>
      </c>
      <c r="D37" s="217"/>
      <c r="E37" s="100">
        <f>E38</f>
        <v>544000</v>
      </c>
      <c r="F37" s="104">
        <f>F38</f>
        <v>790000</v>
      </c>
      <c r="G37" s="79">
        <f t="shared" si="2"/>
        <v>-246000</v>
      </c>
      <c r="H37" s="333">
        <f t="shared" si="3"/>
        <v>-0.31139240506329113</v>
      </c>
      <c r="I37" s="87"/>
      <c r="J37" s="97"/>
      <c r="K37" s="97"/>
      <c r="M37" s="327"/>
    </row>
    <row r="38" spans="1:13" ht="27" customHeight="1">
      <c r="A38" s="81">
        <v>1198332</v>
      </c>
      <c r="B38" s="82">
        <v>5191</v>
      </c>
      <c r="C38" s="88"/>
      <c r="D38" s="83" t="s">
        <v>174</v>
      </c>
      <c r="E38" s="93">
        <f>'[1]27.財務支出(p58)'!B23</f>
        <v>544000</v>
      </c>
      <c r="F38" s="34">
        <v>790000</v>
      </c>
      <c r="G38" s="86">
        <f t="shared" si="2"/>
        <v>-246000</v>
      </c>
      <c r="H38" s="334">
        <f t="shared" si="3"/>
        <v>-0.31139240506329113</v>
      </c>
      <c r="I38" s="87"/>
      <c r="J38" s="97"/>
      <c r="K38" s="97"/>
      <c r="M38" s="327"/>
    </row>
    <row r="39" spans="1:13" ht="27" customHeight="1">
      <c r="A39" s="75">
        <f>SUM(A40:A42)</f>
        <v>7604698</v>
      </c>
      <c r="B39" s="116" t="s">
        <v>175</v>
      </c>
      <c r="C39" s="216" t="s">
        <v>176</v>
      </c>
      <c r="D39" s="217"/>
      <c r="E39" s="15">
        <f>SUM(E40:E42)</f>
        <v>8108000</v>
      </c>
      <c r="F39" s="15">
        <f>SUM(F40:F42)</f>
        <v>7690000</v>
      </c>
      <c r="G39" s="15">
        <f>SUM(G40:G42)</f>
        <v>418000</v>
      </c>
      <c r="H39" s="333">
        <f t="shared" si="3"/>
        <v>0.05435630689206762</v>
      </c>
      <c r="I39" s="186"/>
      <c r="J39" s="97"/>
      <c r="K39" s="97"/>
      <c r="M39" s="327"/>
    </row>
    <row r="40" spans="1:13" ht="27" customHeight="1">
      <c r="A40" s="81">
        <v>1347941</v>
      </c>
      <c r="B40" s="117" t="s">
        <v>177</v>
      </c>
      <c r="C40" s="118"/>
      <c r="D40" s="83" t="s">
        <v>178</v>
      </c>
      <c r="E40" s="93">
        <f>'[1]28.其他支出(p59)'!B7</f>
        <v>889000</v>
      </c>
      <c r="F40" s="89">
        <v>890000</v>
      </c>
      <c r="G40" s="86">
        <f t="shared" si="2"/>
        <v>-1000</v>
      </c>
      <c r="H40" s="334">
        <f t="shared" si="3"/>
        <v>-0.0011235955056179776</v>
      </c>
      <c r="I40" s="87"/>
      <c r="J40" s="97"/>
      <c r="K40" s="97"/>
      <c r="M40" s="327"/>
    </row>
    <row r="41" spans="1:13" ht="27" customHeight="1">
      <c r="A41" s="33">
        <v>3847540</v>
      </c>
      <c r="B41" s="117" t="s">
        <v>14</v>
      </c>
      <c r="C41" s="118"/>
      <c r="D41" s="35" t="s">
        <v>179</v>
      </c>
      <c r="E41" s="93">
        <f>'[1]28.其他支出(p59)'!B11</f>
        <v>6389000</v>
      </c>
      <c r="F41" s="89">
        <v>6000000</v>
      </c>
      <c r="G41" s="86">
        <f t="shared" si="2"/>
        <v>389000</v>
      </c>
      <c r="H41" s="334">
        <f t="shared" si="3"/>
        <v>0.06483333333333334</v>
      </c>
      <c r="I41" s="87"/>
      <c r="J41" s="97"/>
      <c r="K41" s="97"/>
      <c r="M41" s="327"/>
    </row>
    <row r="42" spans="1:13" ht="27" customHeight="1">
      <c r="A42" s="341">
        <v>2409217</v>
      </c>
      <c r="B42" s="119" t="s">
        <v>180</v>
      </c>
      <c r="C42" s="118"/>
      <c r="D42" s="35" t="s">
        <v>181</v>
      </c>
      <c r="E42" s="93">
        <f>'[1]28.其他支出(p59)'!B12</f>
        <v>830000</v>
      </c>
      <c r="F42" s="89">
        <v>800000</v>
      </c>
      <c r="G42" s="86">
        <f t="shared" si="2"/>
        <v>30000</v>
      </c>
      <c r="H42" s="334">
        <f t="shared" si="3"/>
        <v>0.0375</v>
      </c>
      <c r="I42" s="87"/>
      <c r="J42" s="97"/>
      <c r="K42" s="97"/>
      <c r="M42" s="327"/>
    </row>
    <row r="43" spans="1:13" ht="27" customHeight="1">
      <c r="A43" s="98">
        <f>A9+A15+A21+A27+A30+A34+A37+A39</f>
        <v>693569966</v>
      </c>
      <c r="B43" s="120"/>
      <c r="C43" s="121"/>
      <c r="D43" s="122" t="s">
        <v>182</v>
      </c>
      <c r="E43" s="100">
        <f>E9+E15+E21+E27+E30+E34+E37+E39</f>
        <v>748369000</v>
      </c>
      <c r="F43" s="104">
        <f>F9+F15+F21+F27+F30+F34+F37+F39</f>
        <v>725748000</v>
      </c>
      <c r="G43" s="16">
        <f>G9+G15+G21+G27+G30+G34+G37+G39</f>
        <v>22621000</v>
      </c>
      <c r="H43" s="333">
        <f>G43/F43</f>
        <v>0.03116922127239758</v>
      </c>
      <c r="I43" s="123"/>
      <c r="J43" s="97"/>
      <c r="K43" s="97"/>
      <c r="M43" s="327"/>
    </row>
    <row r="44" spans="1:13" ht="27" customHeight="1">
      <c r="A44" s="124"/>
      <c r="B44" s="118"/>
      <c r="C44" s="125"/>
      <c r="D44" s="118"/>
      <c r="E44" s="126"/>
      <c r="F44" s="127"/>
      <c r="G44" s="21"/>
      <c r="H44" s="342"/>
      <c r="I44" s="128"/>
      <c r="J44" s="97"/>
      <c r="K44" s="97"/>
      <c r="M44" s="327"/>
    </row>
    <row r="45" spans="1:13" s="344" customFormat="1" ht="27" customHeight="1">
      <c r="A45" s="129" t="s">
        <v>135</v>
      </c>
      <c r="B45" s="130"/>
      <c r="C45" s="131"/>
      <c r="D45" s="130"/>
      <c r="E45" s="132"/>
      <c r="F45" s="127"/>
      <c r="G45" s="133"/>
      <c r="H45" s="343"/>
      <c r="I45" s="134"/>
      <c r="K45" s="97"/>
      <c r="L45" s="327"/>
      <c r="M45" s="327"/>
    </row>
    <row r="46" spans="1:13" s="345" customFormat="1" ht="27" customHeight="1">
      <c r="A46" s="2" t="s">
        <v>183</v>
      </c>
      <c r="B46" s="135"/>
      <c r="C46" s="2"/>
      <c r="D46" s="135"/>
      <c r="E46" s="2"/>
      <c r="F46" s="2"/>
      <c r="G46" s="36"/>
      <c r="H46" s="321"/>
      <c r="I46" s="175"/>
      <c r="K46" s="97"/>
      <c r="L46" s="327"/>
      <c r="M46" s="327"/>
    </row>
    <row r="47" spans="1:13" s="137" customFormat="1" ht="27" customHeight="1">
      <c r="A47" s="73" t="s">
        <v>184</v>
      </c>
      <c r="B47" s="72"/>
      <c r="C47" s="73"/>
      <c r="D47" s="72"/>
      <c r="E47" s="73"/>
      <c r="F47" s="2"/>
      <c r="G47" s="136"/>
      <c r="H47" s="346"/>
      <c r="I47" s="184"/>
      <c r="K47" s="97"/>
      <c r="L47" s="347"/>
      <c r="M47" s="327"/>
    </row>
    <row r="48" ht="27" customHeight="1"/>
    <row r="49" ht="27" customHeight="1"/>
  </sheetData>
  <mergeCells count="20">
    <mergeCell ref="E6:E7"/>
    <mergeCell ref="F6:F7"/>
    <mergeCell ref="I6:I8"/>
    <mergeCell ref="G7:H7"/>
    <mergeCell ref="C9:D9"/>
    <mergeCell ref="A2:I2"/>
    <mergeCell ref="G6:H6"/>
    <mergeCell ref="A3:I3"/>
    <mergeCell ref="A4:I4"/>
    <mergeCell ref="G5:I5"/>
    <mergeCell ref="A6:A7"/>
    <mergeCell ref="B6:D7"/>
    <mergeCell ref="C8:D8"/>
    <mergeCell ref="C30:D30"/>
    <mergeCell ref="C15:D15"/>
    <mergeCell ref="C21:D21"/>
    <mergeCell ref="C27:D27"/>
    <mergeCell ref="C34:D34"/>
    <mergeCell ref="C37:D37"/>
    <mergeCell ref="C39:D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羅靜萍</dc:creator>
  <cp:keywords/>
  <dc:description/>
  <cp:lastModifiedBy>羅靜萍</cp:lastModifiedBy>
  <dcterms:created xsi:type="dcterms:W3CDTF">2013-09-16T06:20:43Z</dcterms:created>
  <dcterms:modified xsi:type="dcterms:W3CDTF">2015-08-06T02:38:49Z</dcterms:modified>
  <cp:category/>
  <cp:version/>
  <cp:contentType/>
  <cp:contentStatus/>
</cp:coreProperties>
</file>