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480" yWindow="30" windowWidth="15075" windowHeight="5805" activeTab="0"/>
  </bookViews>
  <sheets>
    <sheet name="收支餘絀表" sheetId="1" r:id="rId1"/>
    <sheet name="資產變動表" sheetId="2" r:id="rId2"/>
    <sheet name="借款" sheetId="3" r:id="rId3"/>
    <sheet name="收入明細表" sheetId="4" r:id="rId4"/>
    <sheet name="支出明細表" sheetId="5" r:id="rId5"/>
  </sheets>
  <externalReferences>
    <externalReference r:id="rId8"/>
  </externalReferences>
  <definedNames/>
  <calcPr calcId="145621"/>
</workbook>
</file>

<file path=xl/sharedStrings.xml><?xml version="1.0" encoding="utf-8"?>
<sst xmlns="http://schemas.openxmlformats.org/spreadsheetml/2006/main" count="220" uniqueCount="196">
  <si>
    <t>決算數</t>
  </si>
  <si>
    <t>學雜費收入</t>
  </si>
  <si>
    <t>推廣教育收入</t>
  </si>
  <si>
    <t>補助及捐贈收入</t>
  </si>
  <si>
    <t>財務收入</t>
  </si>
  <si>
    <t>其他收入</t>
  </si>
  <si>
    <t>董事會支出</t>
  </si>
  <si>
    <t>行政管理支出</t>
  </si>
  <si>
    <t>教學研究及訓輔支出</t>
  </si>
  <si>
    <t>獎助學金支出</t>
  </si>
  <si>
    <t>財務支出</t>
  </si>
  <si>
    <t>其他支出</t>
  </si>
  <si>
    <t>結存金額</t>
  </si>
  <si>
    <t>增加金額</t>
  </si>
  <si>
    <t>減少金額</t>
  </si>
  <si>
    <t>金  額</t>
  </si>
  <si>
    <t>核定。</t>
  </si>
  <si>
    <t>函核定。</t>
  </si>
  <si>
    <t>率估計為2%。</t>
  </si>
  <si>
    <t>雜費收入</t>
  </si>
  <si>
    <t>(二)</t>
  </si>
  <si>
    <t>預  算  數</t>
  </si>
  <si>
    <t>退休撫卹費</t>
  </si>
  <si>
    <t>51A2</t>
  </si>
  <si>
    <t>(一)</t>
  </si>
  <si>
    <t xml:space="preserve">  </t>
  </si>
  <si>
    <t>財務收入</t>
  </si>
  <si>
    <t>利息收入</t>
  </si>
  <si>
    <t>基金收益</t>
  </si>
  <si>
    <t>其他收入</t>
  </si>
  <si>
    <t>試務費收入</t>
  </si>
  <si>
    <t>住宿費收入</t>
  </si>
  <si>
    <t>雜項收入</t>
  </si>
  <si>
    <t>合       計</t>
  </si>
  <si>
    <t>本年度預算與估計上年度決算之比較，重大差異說明：</t>
  </si>
  <si>
    <t>(二) 捐贈收入：減少$4,900,000，主要係預估企業大額捐款減少所致。</t>
  </si>
  <si>
    <t>人事費</t>
  </si>
  <si>
    <t xml:space="preserve">   </t>
  </si>
  <si>
    <t>業務費</t>
  </si>
  <si>
    <t>維護費</t>
  </si>
  <si>
    <t>退休撫卹費</t>
  </si>
  <si>
    <t>折舊及攤銷</t>
  </si>
  <si>
    <t>財務支出</t>
  </si>
  <si>
    <t>利息費用</t>
  </si>
  <si>
    <t>51A0</t>
  </si>
  <si>
    <t>其他支出</t>
  </si>
  <si>
    <t>51A1</t>
  </si>
  <si>
    <t>試務費支出</t>
  </si>
  <si>
    <t>財產交易短絀</t>
  </si>
  <si>
    <t>合     計</t>
  </si>
  <si>
    <t>南開科技大學</t>
  </si>
  <si>
    <t>收支餘絀預計表</t>
  </si>
  <si>
    <t>102 學年度</t>
  </si>
  <si>
    <t>編號：302</t>
  </si>
  <si>
    <t xml:space="preserve">    單位 :新台幣元</t>
  </si>
  <si>
    <t>前年度</t>
  </si>
  <si>
    <t>科   目</t>
  </si>
  <si>
    <t>(本)年度</t>
  </si>
  <si>
    <t>估計</t>
  </si>
  <si>
    <t>比較增減</t>
  </si>
  <si>
    <t>預算數  (1)</t>
  </si>
  <si>
    <t>(上)年度     決算數        (2)</t>
  </si>
  <si>
    <t>金   額(3)=(1)-(2)</t>
  </si>
  <si>
    <t>%         (4)=(3)/  (2)*100</t>
  </si>
  <si>
    <t>各項收入</t>
  </si>
  <si>
    <t>產學合作收入</t>
  </si>
  <si>
    <t>合      計</t>
  </si>
  <si>
    <t>各項支出</t>
  </si>
  <si>
    <t>推廣教育支出</t>
  </si>
  <si>
    <t>產學合作支出</t>
  </si>
  <si>
    <t>本期餘(絀)</t>
  </si>
  <si>
    <t>預計固定資產及無形資產變動表</t>
  </si>
  <si>
    <t>102學年度</t>
  </si>
  <si>
    <t>編號：303</t>
  </si>
  <si>
    <t xml:space="preserve">                   單位:新台幣元</t>
  </si>
  <si>
    <t>科目名稱</t>
  </si>
  <si>
    <t xml:space="preserve">估計本年初       </t>
  </si>
  <si>
    <t xml:space="preserve">預計本年度       </t>
  </si>
  <si>
    <t xml:space="preserve">預計本年度          </t>
  </si>
  <si>
    <t xml:space="preserve">預計本年度        </t>
  </si>
  <si>
    <t>說明</t>
  </si>
  <si>
    <t>底結存金額</t>
  </si>
  <si>
    <t>固定資產</t>
  </si>
  <si>
    <t xml:space="preserve">  土地</t>
  </si>
  <si>
    <t xml:space="preserve">  土地改良物</t>
  </si>
  <si>
    <t xml:space="preserve">  房屋及建築</t>
  </si>
  <si>
    <t xml:space="preserve">  機械儀器及設備</t>
  </si>
  <si>
    <t xml:space="preserve">  圖書及博物</t>
  </si>
  <si>
    <t xml:space="preserve">  其他設備</t>
  </si>
  <si>
    <t>累計折舊</t>
  </si>
  <si>
    <t xml:space="preserve">  土地改良物</t>
  </si>
  <si>
    <t xml:space="preserve">  房屋及建築</t>
  </si>
  <si>
    <t xml:space="preserve">  機械儀器及設備</t>
  </si>
  <si>
    <t>固定資產淨額</t>
  </si>
  <si>
    <t>無形資產</t>
  </si>
  <si>
    <t xml:space="preserve">  電腦軟體</t>
  </si>
  <si>
    <t>累計攤銷</t>
  </si>
  <si>
    <t>無形資產淨額</t>
  </si>
  <si>
    <t>固定資產及無形資產淨額合計</t>
  </si>
  <si>
    <t>預計借入款變動表</t>
  </si>
  <si>
    <t xml:space="preserve"> 102 學年度</t>
  </si>
  <si>
    <t>編號：305</t>
  </si>
  <si>
    <t xml:space="preserve">             單位:新台幣元</t>
  </si>
  <si>
    <t>借  款  用  途</t>
  </si>
  <si>
    <t>預計借款期間</t>
  </si>
  <si>
    <t>估計期初</t>
  </si>
  <si>
    <t>預計     本年度</t>
  </si>
  <si>
    <t>預計本年度</t>
  </si>
  <si>
    <t xml:space="preserve">   預計期末   </t>
  </si>
  <si>
    <t>備  註</t>
  </si>
  <si>
    <t>金   額</t>
  </si>
  <si>
    <t>借入金額</t>
  </si>
  <si>
    <t>償還金額</t>
  </si>
  <si>
    <t>921震災重建貸款</t>
  </si>
  <si>
    <t>15年</t>
  </si>
  <si>
    <t>教育部89年3月</t>
  </si>
  <si>
    <t>6日台(89)技</t>
  </si>
  <si>
    <t>(三)字第</t>
  </si>
  <si>
    <t>89025144號函</t>
  </si>
  <si>
    <t>興建學生宿舍大樓</t>
  </si>
  <si>
    <t>教育部92年5月</t>
  </si>
  <si>
    <t>12日台技(二)</t>
  </si>
  <si>
    <t>字第</t>
  </si>
  <si>
    <t>0920056764號</t>
  </si>
  <si>
    <t>左列借款利</t>
  </si>
  <si>
    <t>合      計</t>
  </si>
  <si>
    <t>收入預算明細表</t>
  </si>
  <si>
    <t xml:space="preserve">           </t>
  </si>
  <si>
    <t xml:space="preserve">      102學年度</t>
  </si>
  <si>
    <t xml:space="preserve">    全1頁第1頁</t>
  </si>
  <si>
    <t>編號：306</t>
  </si>
  <si>
    <t xml:space="preserve">            單位 : 新台幣元</t>
  </si>
  <si>
    <t>科     目</t>
  </si>
  <si>
    <t>本年度預算與</t>
  </si>
  <si>
    <t xml:space="preserve">前年度   </t>
  </si>
  <si>
    <t xml:space="preserve">本年度        </t>
  </si>
  <si>
    <t>估計上</t>
  </si>
  <si>
    <t>估計上年度</t>
  </si>
  <si>
    <t>決算數</t>
  </si>
  <si>
    <t>預算數</t>
  </si>
  <si>
    <t>年度決算數</t>
  </si>
  <si>
    <t>決算比較</t>
  </si>
  <si>
    <t>編號</t>
  </si>
  <si>
    <t>名   稱</t>
  </si>
  <si>
    <t>差異</t>
  </si>
  <si>
    <t>%</t>
  </si>
  <si>
    <t>學雜費收入</t>
  </si>
  <si>
    <t>(一)</t>
  </si>
  <si>
    <t>學費收入</t>
  </si>
  <si>
    <t xml:space="preserve">  </t>
  </si>
  <si>
    <t xml:space="preserve"> </t>
  </si>
  <si>
    <t>實習實驗費收入</t>
  </si>
  <si>
    <t>推廣教育收入</t>
  </si>
  <si>
    <t>補助及捐贈收入</t>
  </si>
  <si>
    <t>補助收入</t>
  </si>
  <si>
    <t>捐贈收入</t>
  </si>
  <si>
    <t>(一) 學雜費收入：全學年學生平均數預計6,684人且預算數計算進位至仟元。</t>
  </si>
  <si>
    <t xml:space="preserve">    支出預算明細表     </t>
  </si>
  <si>
    <t xml:space="preserve">                                  102學年度                        全2頁第2頁</t>
  </si>
  <si>
    <t>編號：307</t>
  </si>
  <si>
    <t xml:space="preserve">前   年   度   </t>
  </si>
  <si>
    <t>科       目</t>
  </si>
  <si>
    <t xml:space="preserve">本  年  度       </t>
  </si>
  <si>
    <t xml:space="preserve">估計上年度     </t>
  </si>
  <si>
    <t>本年度預算與估計</t>
  </si>
  <si>
    <t>上年度決算比較</t>
  </si>
  <si>
    <t>決   算   數</t>
  </si>
  <si>
    <t>編 號</t>
  </si>
  <si>
    <t>名   稱</t>
  </si>
  <si>
    <t>決算數</t>
  </si>
  <si>
    <t>差異</t>
  </si>
  <si>
    <t>%</t>
  </si>
  <si>
    <t>董事會支出</t>
  </si>
  <si>
    <t>人事費</t>
  </si>
  <si>
    <t xml:space="preserve">   </t>
  </si>
  <si>
    <t>業務費</t>
  </si>
  <si>
    <t xml:space="preserve">   </t>
  </si>
  <si>
    <t>出席及交通費</t>
  </si>
  <si>
    <t>折舊及攤銷</t>
  </si>
  <si>
    <t>行政管理支出</t>
  </si>
  <si>
    <t>折舊及攤銷</t>
  </si>
  <si>
    <t>教學研究及訓輔支出</t>
  </si>
  <si>
    <t>人事費</t>
  </si>
  <si>
    <t>業務費</t>
  </si>
  <si>
    <t>維護費</t>
  </si>
  <si>
    <t>退休撫卹費</t>
  </si>
  <si>
    <t>折舊及攤銷</t>
  </si>
  <si>
    <t>獎助學金支出</t>
  </si>
  <si>
    <t>獎學金支出</t>
  </si>
  <si>
    <t xml:space="preserve">  </t>
  </si>
  <si>
    <t>助學金支出</t>
  </si>
  <si>
    <t xml:space="preserve"> </t>
  </si>
  <si>
    <t>推廣教育支出</t>
  </si>
  <si>
    <t>人事費</t>
  </si>
  <si>
    <t>產學合作支出</t>
  </si>
  <si>
    <t xml:space="preserve"> (一)財產交易短絀：減少$2,320,000，係固定資產及無形資產報廢減少。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</si>
</sst>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#,##0_ "/>
    <numFmt numFmtId="177" formatCode="#,##0_);[Red]\(#,##0\)"/>
    <numFmt numFmtId="178" formatCode="_-* #,##0_-;\-* #,##0_-;_-* &quot;-&quot;??_-;_-@_-"/>
    <numFmt numFmtId="179" formatCode="#,##0_);\(#,##0\)"/>
  </numFmts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b/>
      <sz val="12"/>
      <color indexed="8"/>
      <name val="標楷體"/>
      <family val="4"/>
    </font>
    <font>
      <b/>
      <sz val="12"/>
      <name val="新細明體"/>
      <family val="1"/>
    </font>
    <font>
      <sz val="18"/>
      <name val="標楷體"/>
      <family val="4"/>
    </font>
    <font>
      <sz val="12"/>
      <color indexed="12"/>
      <name val="新細明體"/>
      <family val="1"/>
    </font>
    <font>
      <sz val="10"/>
      <color indexed="8"/>
      <name val="標楷體"/>
      <family val="4"/>
    </font>
    <font>
      <sz val="11"/>
      <name val="標楷體"/>
      <family val="4"/>
    </font>
    <font>
      <sz val="12"/>
      <color indexed="12"/>
      <name val="標楷體"/>
      <family val="4"/>
    </font>
    <font>
      <b/>
      <sz val="10"/>
      <color indexed="8"/>
      <name val="標楷體"/>
      <family val="4"/>
    </font>
    <font>
      <b/>
      <sz val="10"/>
      <name val="標楷體"/>
      <family val="4"/>
    </font>
    <font>
      <sz val="10"/>
      <name val="新細明體"/>
      <family val="1"/>
    </font>
    <font>
      <sz val="10"/>
      <color indexed="10"/>
      <name val="標楷體"/>
      <family val="4"/>
    </font>
    <font>
      <sz val="12"/>
      <color rgb="FFFF0000"/>
      <name val="標楷體"/>
      <family val="4"/>
    </font>
    <font>
      <b/>
      <sz val="12"/>
      <color rgb="FFFF0000"/>
      <name val="標楷體"/>
      <family val="4"/>
    </font>
    <font>
      <sz val="12"/>
      <color rgb="FFFF0000"/>
      <name val="新細明體"/>
      <family val="1"/>
    </font>
    <font>
      <sz val="10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43" fontId="3" fillId="0" borderId="0" applyFont="0" applyFill="0" applyBorder="0" applyAlignment="0" applyProtection="0"/>
    <xf numFmtId="43" fontId="3" fillId="0" borderId="0" applyFont="0" applyFill="0" applyBorder="0" applyProtection="0">
      <alignment/>
    </xf>
    <xf numFmtId="9" fontId="3" fillId="0" borderId="0" applyFont="0" applyFill="0" applyBorder="0" applyAlignment="0" applyProtection="0"/>
  </cellStyleXfs>
  <cellXfs count="345">
    <xf numFmtId="0" fontId="0" fillId="0" borderId="0" xfId="0" applyAlignment="1">
      <alignment vertical="center"/>
    </xf>
    <xf numFmtId="178" fontId="6" fillId="2" borderId="0" xfId="27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78" fontId="6" fillId="2" borderId="0" xfId="27" applyNumberFormat="1" applyFont="1" applyFill="1" applyAlignment="1">
      <alignment vertic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vertical="center"/>
    </xf>
    <xf numFmtId="178" fontId="6" fillId="0" borderId="0" xfId="27" applyNumberFormat="1" applyFont="1" applyAlignment="1">
      <alignment vertical="center"/>
    </xf>
    <xf numFmtId="178" fontId="6" fillId="0" borderId="1" xfId="27" applyNumberFormat="1" applyFont="1" applyFill="1" applyBorder="1" applyAlignment="1">
      <alignment vertical="center"/>
    </xf>
    <xf numFmtId="178" fontId="6" fillId="0" borderId="2" xfId="27" applyNumberFormat="1" applyFont="1" applyFill="1" applyBorder="1" applyAlignment="1">
      <alignment vertical="center"/>
    </xf>
    <xf numFmtId="177" fontId="10" fillId="0" borderId="2" xfId="27" applyNumberFormat="1" applyFont="1" applyFill="1" applyBorder="1" applyAlignment="1">
      <alignment horizontal="center" vertical="center"/>
    </xf>
    <xf numFmtId="177" fontId="6" fillId="0" borderId="0" xfId="27" applyNumberFormat="1" applyFont="1" applyFill="1" applyAlignment="1">
      <alignment vertical="center"/>
    </xf>
    <xf numFmtId="43" fontId="6" fillId="0" borderId="3" xfId="27" applyFont="1" applyBorder="1" applyAlignment="1">
      <alignment horizontal="center" vertical="center" wrapText="1"/>
    </xf>
    <xf numFmtId="179" fontId="6" fillId="0" borderId="1" xfId="27" applyNumberFormat="1" applyFont="1" applyBorder="1" applyAlignment="1">
      <alignment vertical="center"/>
    </xf>
    <xf numFmtId="178" fontId="6" fillId="0" borderId="0" xfId="27" applyNumberFormat="1" applyFont="1" applyFill="1" applyAlignment="1">
      <alignment vertical="center"/>
    </xf>
    <xf numFmtId="43" fontId="10" fillId="0" borderId="4" xfId="27" applyFont="1" applyFill="1" applyBorder="1" applyAlignment="1">
      <alignment horizontal="center" vertical="center" wrapText="1"/>
    </xf>
    <xf numFmtId="178" fontId="6" fillId="0" borderId="4" xfId="27" applyNumberFormat="1" applyFont="1" applyFill="1" applyBorder="1" applyAlignment="1">
      <alignment horizontal="center" vertical="center" wrapText="1"/>
    </xf>
    <xf numFmtId="178" fontId="6" fillId="0" borderId="3" xfId="27" applyNumberFormat="1" applyFont="1" applyFill="1" applyBorder="1" applyAlignment="1">
      <alignment horizontal="center" vertical="center" wrapText="1"/>
    </xf>
    <xf numFmtId="179" fontId="10" fillId="0" borderId="2" xfId="27" applyNumberFormat="1" applyFont="1" applyFill="1" applyBorder="1" applyAlignment="1">
      <alignment horizontal="right" vertical="center"/>
    </xf>
    <xf numFmtId="179" fontId="6" fillId="0" borderId="2" xfId="27" applyNumberFormat="1" applyFont="1" applyBorder="1" applyAlignment="1">
      <alignment horizontal="center" vertical="center"/>
    </xf>
    <xf numFmtId="179" fontId="11" fillId="0" borderId="2" xfId="27" applyNumberFormat="1" applyFont="1" applyBorder="1" applyAlignment="1">
      <alignment vertical="center"/>
    </xf>
    <xf numFmtId="176" fontId="11" fillId="0" borderId="2" xfId="27" applyNumberFormat="1" applyFont="1" applyBorder="1" applyAlignment="1">
      <alignment horizontal="right" vertical="center"/>
    </xf>
    <xf numFmtId="177" fontId="6" fillId="0" borderId="4" xfId="27" applyNumberFormat="1" applyFont="1" applyFill="1" applyBorder="1" applyAlignment="1">
      <alignment horizontal="center" vertical="center" wrapText="1"/>
    </xf>
    <xf numFmtId="177" fontId="6" fillId="0" borderId="3" xfId="27" applyNumberFormat="1" applyFont="1" applyFill="1" applyBorder="1" applyAlignment="1">
      <alignment horizontal="center" vertical="center" wrapText="1"/>
    </xf>
    <xf numFmtId="178" fontId="10" fillId="0" borderId="2" xfId="27" applyNumberFormat="1" applyFont="1" applyFill="1" applyBorder="1" applyAlignment="1">
      <alignment horizontal="right" vertical="center"/>
    </xf>
    <xf numFmtId="177" fontId="6" fillId="0" borderId="2" xfId="27" applyNumberFormat="1" applyFont="1" applyFill="1" applyBorder="1" applyAlignment="1">
      <alignment horizontal="right" vertical="center"/>
    </xf>
    <xf numFmtId="179" fontId="12" fillId="0" borderId="2" xfId="27" applyNumberFormat="1" applyFont="1" applyFill="1" applyBorder="1" applyAlignment="1">
      <alignment horizontal="right" vertical="center"/>
    </xf>
    <xf numFmtId="178" fontId="12" fillId="0" borderId="2" xfId="27" applyNumberFormat="1" applyFont="1" applyFill="1" applyBorder="1" applyAlignment="1">
      <alignment horizontal="right" vertical="center"/>
    </xf>
    <xf numFmtId="43" fontId="10" fillId="0" borderId="1" xfId="27" applyFont="1" applyFill="1" applyBorder="1" applyAlignment="1">
      <alignment horizontal="center" vertical="center" wrapText="1"/>
    </xf>
    <xf numFmtId="176" fontId="11" fillId="0" borderId="0" xfId="27" applyNumberFormat="1" applyFont="1" applyBorder="1" applyAlignment="1">
      <alignment horizontal="right" vertical="center"/>
    </xf>
    <xf numFmtId="0" fontId="6" fillId="0" borderId="1" xfId="27" applyNumberFormat="1" applyFont="1" applyFill="1" applyBorder="1" applyAlignment="1">
      <alignment horizontal="center" vertical="center"/>
    </xf>
    <xf numFmtId="0" fontId="6" fillId="0" borderId="1" xfId="27" applyNumberFormat="1" applyFont="1" applyFill="1" applyBorder="1" applyAlignment="1">
      <alignment vertical="center"/>
    </xf>
    <xf numFmtId="176" fontId="6" fillId="0" borderId="1" xfId="27" applyNumberFormat="1" applyFont="1" applyFill="1" applyBorder="1" applyAlignment="1">
      <alignment vertical="center"/>
    </xf>
    <xf numFmtId="0" fontId="7" fillId="0" borderId="1" xfId="27" applyNumberFormat="1" applyFont="1" applyFill="1" applyBorder="1" applyAlignment="1">
      <alignment vertical="center"/>
    </xf>
    <xf numFmtId="178" fontId="7" fillId="0" borderId="1" xfId="27" applyNumberFormat="1" applyFont="1" applyFill="1" applyBorder="1" applyAlignment="1">
      <alignment vertical="center"/>
    </xf>
    <xf numFmtId="0" fontId="6" fillId="0" borderId="2" xfId="27" applyNumberFormat="1" applyFont="1" applyFill="1" applyBorder="1" applyAlignment="1">
      <alignment horizontal="center" vertical="center"/>
    </xf>
    <xf numFmtId="178" fontId="7" fillId="0" borderId="0" xfId="27" applyNumberFormat="1" applyFont="1" applyFill="1" applyAlignment="1">
      <alignment vertical="center"/>
    </xf>
    <xf numFmtId="177" fontId="11" fillId="0" borderId="2" xfId="27" applyNumberFormat="1" applyFont="1" applyFill="1" applyBorder="1" applyAlignment="1">
      <alignment horizontal="right" vertical="center"/>
    </xf>
    <xf numFmtId="179" fontId="6" fillId="0" borderId="2" xfId="27" applyNumberFormat="1" applyFont="1" applyFill="1" applyBorder="1" applyAlignment="1">
      <alignment horizontal="right" vertical="center"/>
    </xf>
    <xf numFmtId="179" fontId="11" fillId="0" borderId="2" xfId="27" applyNumberFormat="1" applyFont="1" applyFill="1" applyBorder="1" applyAlignment="1">
      <alignment horizontal="right" vertical="center"/>
    </xf>
    <xf numFmtId="178" fontId="6" fillId="0" borderId="4" xfId="27" applyNumberFormat="1" applyFont="1" applyFill="1" applyBorder="1" applyAlignment="1">
      <alignment horizontal="center" vertical="center"/>
    </xf>
    <xf numFmtId="178" fontId="23" fillId="0" borderId="0" xfId="27" applyNumberFormat="1" applyFont="1" applyFill="1" applyAlignment="1">
      <alignment vertical="center"/>
    </xf>
    <xf numFmtId="43" fontId="6" fillId="2" borderId="4" xfId="27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78" fontId="6" fillId="2" borderId="3" xfId="27" applyNumberFormat="1" applyFont="1" applyFill="1" applyBorder="1" applyAlignment="1">
      <alignment horizontal="center" vertical="center" wrapText="1"/>
    </xf>
    <xf numFmtId="43" fontId="6" fillId="2" borderId="3" xfId="27" applyFont="1" applyFill="1" applyBorder="1" applyAlignment="1">
      <alignment horizontal="center" vertical="center" wrapText="1"/>
    </xf>
    <xf numFmtId="178" fontId="6" fillId="2" borderId="2" xfId="27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8" fontId="11" fillId="2" borderId="5" xfId="27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179" fontId="11" fillId="2" borderId="1" xfId="0" applyNumberFormat="1" applyFont="1" applyFill="1" applyBorder="1" applyAlignment="1">
      <alignment horizontal="right" vertical="center"/>
    </xf>
    <xf numFmtId="178" fontId="11" fillId="2" borderId="1" xfId="27" applyNumberFormat="1" applyFont="1" applyFill="1" applyBorder="1" applyAlignment="1">
      <alignment horizontal="right" vertical="center"/>
    </xf>
    <xf numFmtId="176" fontId="11" fillId="2" borderId="6" xfId="27" applyNumberFormat="1" applyFont="1" applyFill="1" applyBorder="1" applyAlignment="1">
      <alignment horizontal="right" vertical="center"/>
    </xf>
    <xf numFmtId="10" fontId="11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/>
    </xf>
    <xf numFmtId="178" fontId="6" fillId="2" borderId="5" xfId="27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179" fontId="6" fillId="2" borderId="1" xfId="0" applyNumberFormat="1" applyFont="1" applyFill="1" applyBorder="1" applyAlignment="1">
      <alignment vertical="center"/>
    </xf>
    <xf numFmtId="176" fontId="6" fillId="2" borderId="0" xfId="27" applyNumberFormat="1" applyFont="1" applyFill="1" applyAlignment="1">
      <alignment vertical="center"/>
    </xf>
    <xf numFmtId="10" fontId="6" fillId="2" borderId="1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shrinkToFit="1"/>
    </xf>
    <xf numFmtId="178" fontId="6" fillId="2" borderId="2" xfId="27" applyNumberFormat="1" applyFont="1" applyFill="1" applyBorder="1" applyAlignment="1">
      <alignment vertical="center"/>
    </xf>
    <xf numFmtId="179" fontId="6" fillId="2" borderId="2" xfId="0" applyNumberFormat="1" applyFont="1" applyFill="1" applyBorder="1" applyAlignment="1">
      <alignment vertical="center"/>
    </xf>
    <xf numFmtId="176" fontId="6" fillId="2" borderId="7" xfId="27" applyNumberFormat="1" applyFont="1" applyFill="1" applyBorder="1" applyAlignment="1">
      <alignment vertical="center"/>
    </xf>
    <xf numFmtId="10" fontId="6" fillId="2" borderId="2" xfId="0" applyNumberFormat="1" applyFont="1" applyFill="1" applyBorder="1" applyAlignment="1">
      <alignment horizontal="right"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179" fontId="6" fillId="2" borderId="5" xfId="27" applyNumberFormat="1" applyFont="1" applyFill="1" applyBorder="1" applyAlignment="1">
      <alignment vertical="center"/>
    </xf>
    <xf numFmtId="178" fontId="6" fillId="2" borderId="4" xfId="27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/>
    </xf>
    <xf numFmtId="179" fontId="6" fillId="2" borderId="0" xfId="0" applyNumberFormat="1" applyFont="1" applyFill="1" applyAlignment="1">
      <alignment vertical="center"/>
    </xf>
    <xf numFmtId="179" fontId="6" fillId="2" borderId="5" xfId="0" applyNumberFormat="1" applyFont="1" applyFill="1" applyBorder="1" applyAlignment="1">
      <alignment vertical="center"/>
    </xf>
    <xf numFmtId="179" fontId="6" fillId="2" borderId="3" xfId="0" applyNumberFormat="1" applyFont="1" applyFill="1" applyBorder="1" applyAlignment="1">
      <alignment vertical="center"/>
    </xf>
    <xf numFmtId="179" fontId="6" fillId="2" borderId="8" xfId="0" applyNumberFormat="1" applyFont="1" applyFill="1" applyBorder="1" applyAlignment="1">
      <alignment vertical="center"/>
    </xf>
    <xf numFmtId="176" fontId="6" fillId="2" borderId="9" xfId="27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/>
    </xf>
    <xf numFmtId="0" fontId="11" fillId="2" borderId="7" xfId="0" applyFont="1" applyFill="1" applyBorder="1" applyAlignment="1">
      <alignment vertical="center"/>
    </xf>
    <xf numFmtId="179" fontId="6" fillId="2" borderId="2" xfId="27" applyNumberFormat="1" applyFont="1" applyFill="1" applyBorder="1" applyAlignment="1">
      <alignment vertical="center"/>
    </xf>
    <xf numFmtId="176" fontId="6" fillId="2" borderId="2" xfId="27" applyNumberFormat="1" applyFont="1" applyFill="1" applyBorder="1" applyAlignment="1">
      <alignment vertical="center"/>
    </xf>
    <xf numFmtId="0" fontId="3" fillId="2" borderId="0" xfId="0" applyFont="1" applyFill="1" applyAlignment="1">
      <alignment/>
    </xf>
    <xf numFmtId="177" fontId="3" fillId="2" borderId="0" xfId="0" applyNumberFormat="1" applyFont="1" applyFill="1" applyAlignment="1">
      <alignment vertical="center"/>
    </xf>
    <xf numFmtId="177" fontId="3" fillId="2" borderId="0" xfId="27" applyNumberFormat="1" applyFont="1" applyFill="1" applyAlignment="1">
      <alignment vertical="center"/>
    </xf>
    <xf numFmtId="0" fontId="0" fillId="2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178" fontId="11" fillId="0" borderId="2" xfId="27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178" fontId="6" fillId="0" borderId="2" xfId="27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78" fontId="6" fillId="2" borderId="2" xfId="27" applyNumberFormat="1" applyFont="1" applyFill="1" applyBorder="1" applyAlignment="1">
      <alignment horizontal="right" vertical="center"/>
    </xf>
    <xf numFmtId="177" fontId="6" fillId="2" borderId="2" xfId="27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7" fontId="6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78" fontId="0" fillId="0" borderId="0" xfId="27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178" fontId="6" fillId="0" borderId="0" xfId="27" applyNumberFormat="1" applyFont="1" applyFill="1" applyAlignment="1">
      <alignment horizontal="center" vertical="center"/>
    </xf>
    <xf numFmtId="178" fontId="6" fillId="0" borderId="1" xfId="27" applyNumberFormat="1" applyFont="1" applyFill="1" applyBorder="1" applyAlignment="1">
      <alignment horizontal="center" vertical="center" wrapText="1"/>
    </xf>
    <xf numFmtId="178" fontId="6" fillId="2" borderId="1" xfId="27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179" fontId="15" fillId="0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15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8" fontId="6" fillId="2" borderId="4" xfId="27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178" fontId="11" fillId="0" borderId="2" xfId="27" applyNumberFormat="1" applyFont="1" applyBorder="1" applyAlignment="1">
      <alignment vertical="center"/>
    </xf>
    <xf numFmtId="0" fontId="11" fillId="0" borderId="4" xfId="0" applyFont="1" applyBorder="1" applyAlignment="1">
      <alignment vertical="center" shrinkToFit="1"/>
    </xf>
    <xf numFmtId="179" fontId="11" fillId="0" borderId="2" xfId="0" applyNumberFormat="1" applyFont="1" applyBorder="1" applyAlignment="1">
      <alignment horizontal="right" vertical="center"/>
    </xf>
    <xf numFmtId="179" fontId="11" fillId="2" borderId="2" xfId="0" applyNumberFormat="1" applyFont="1" applyFill="1" applyBorder="1" applyAlignment="1">
      <alignment horizontal="right" vertical="center"/>
    </xf>
    <xf numFmtId="176" fontId="11" fillId="0" borderId="2" xfId="0" applyNumberFormat="1" applyFont="1" applyBorder="1" applyAlignment="1">
      <alignment horizontal="right" vertical="center"/>
    </xf>
    <xf numFmtId="10" fontId="11" fillId="0" borderId="8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8" fontId="6" fillId="0" borderId="5" xfId="27" applyNumberFormat="1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179" fontId="6" fillId="0" borderId="1" xfId="0" applyNumberFormat="1" applyFont="1" applyBorder="1" applyAlignment="1">
      <alignment horizontal="right" vertical="center"/>
    </xf>
    <xf numFmtId="179" fontId="6" fillId="2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0" fontId="6" fillId="0" borderId="5" xfId="0" applyNumberFormat="1" applyFont="1" applyBorder="1" applyAlignment="1">
      <alignment horizontal="right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178" fontId="6" fillId="2" borderId="1" xfId="27" applyNumberFormat="1" applyFont="1" applyFill="1" applyBorder="1" applyAlignment="1">
      <alignment horizontal="right" vertical="center"/>
    </xf>
    <xf numFmtId="176" fontId="17" fillId="3" borderId="1" xfId="0" applyNumberFormat="1" applyFont="1" applyFill="1" applyBorder="1" applyAlignment="1">
      <alignment horizontal="center" vertical="center" shrinkToFit="1"/>
    </xf>
    <xf numFmtId="178" fontId="6" fillId="0" borderId="5" xfId="27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vertical="center"/>
    </xf>
    <xf numFmtId="0" fontId="6" fillId="0" borderId="6" xfId="0" applyFont="1" applyFill="1" applyBorder="1" applyAlignment="1">
      <alignment vertical="center" shrinkToFit="1"/>
    </xf>
    <xf numFmtId="176" fontId="6" fillId="2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 shrinkToFit="1"/>
    </xf>
    <xf numFmtId="179" fontId="8" fillId="0" borderId="0" xfId="0" applyNumberFormat="1" applyFont="1" applyAlignment="1">
      <alignment vertical="center"/>
    </xf>
    <xf numFmtId="178" fontId="11" fillId="0" borderId="8" xfId="27" applyNumberFormat="1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179" fontId="11" fillId="0" borderId="2" xfId="0" applyNumberFormat="1" applyFont="1" applyBorder="1" applyAlignment="1">
      <alignment vertical="center"/>
    </xf>
    <xf numFmtId="179" fontId="11" fillId="2" borderId="2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 shrinkToFit="1"/>
    </xf>
    <xf numFmtId="176" fontId="8" fillId="0" borderId="0" xfId="0" applyNumberFormat="1" applyFont="1" applyAlignment="1">
      <alignment vertical="center"/>
    </xf>
    <xf numFmtId="179" fontId="6" fillId="2" borderId="1" xfId="27" applyNumberFormat="1" applyFont="1" applyFill="1" applyBorder="1" applyAlignment="1">
      <alignment vertical="center"/>
    </xf>
    <xf numFmtId="178" fontId="8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center" vertical="center" shrinkToFit="1"/>
    </xf>
    <xf numFmtId="178" fontId="11" fillId="2" borderId="2" xfId="27" applyNumberFormat="1" applyFont="1" applyFill="1" applyBorder="1" applyAlignment="1">
      <alignment horizontal="right" vertical="center"/>
    </xf>
    <xf numFmtId="178" fontId="6" fillId="0" borderId="11" xfId="27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vertical="center"/>
    </xf>
    <xf numFmtId="178" fontId="6" fillId="2" borderId="3" xfId="27" applyNumberFormat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0" fontId="6" fillId="0" borderId="11" xfId="0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178" fontId="11" fillId="0" borderId="8" xfId="27" applyNumberFormat="1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 shrinkToFit="1"/>
    </xf>
    <xf numFmtId="178" fontId="6" fillId="0" borderId="3" xfId="27" applyNumberFormat="1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10" fontId="6" fillId="0" borderId="3" xfId="0" applyNumberFormat="1" applyFont="1" applyBorder="1" applyAlignment="1">
      <alignment horizontal="right" vertical="center" shrinkToFit="1"/>
    </xf>
    <xf numFmtId="0" fontId="17" fillId="3" borderId="3" xfId="0" applyFont="1" applyFill="1" applyBorder="1" applyAlignment="1">
      <alignment horizontal="center" vertical="center" shrinkToFit="1"/>
    </xf>
    <xf numFmtId="178" fontId="6" fillId="0" borderId="0" xfId="27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8" fontId="6" fillId="2" borderId="0" xfId="27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 shrinkToFit="1"/>
    </xf>
    <xf numFmtId="0" fontId="17" fillId="3" borderId="0" xfId="0" applyFont="1" applyFill="1" applyBorder="1" applyAlignment="1">
      <alignment horizontal="center" vertical="center" shrinkToFit="1"/>
    </xf>
    <xf numFmtId="178" fontId="11" fillId="0" borderId="1" xfId="27" applyNumberFormat="1" applyFont="1" applyBorder="1" applyAlignment="1">
      <alignment vertical="center"/>
    </xf>
    <xf numFmtId="179" fontId="11" fillId="0" borderId="1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right" vertical="center" shrinkToFit="1"/>
    </xf>
    <xf numFmtId="178" fontId="6" fillId="0" borderId="1" xfId="27" applyNumberFormat="1" applyFont="1" applyBorder="1" applyAlignment="1">
      <alignment vertical="center"/>
    </xf>
    <xf numFmtId="0" fontId="11" fillId="0" borderId="1" xfId="0" applyFont="1" applyBorder="1" applyAlignment="1">
      <alignment horizontal="right" vertical="center" shrinkToFit="1"/>
    </xf>
    <xf numFmtId="179" fontId="11" fillId="2" borderId="2" xfId="27" applyNumberFormat="1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 shrinkToFit="1"/>
    </xf>
    <xf numFmtId="0" fontId="11" fillId="0" borderId="0" xfId="0" applyFont="1" applyBorder="1" applyAlignment="1">
      <alignment vertical="center" shrinkToFit="1"/>
    </xf>
    <xf numFmtId="0" fontId="6" fillId="0" borderId="3" xfId="0" applyFont="1" applyBorder="1" applyAlignment="1">
      <alignment horizontal="right"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176" fontId="17" fillId="0" borderId="3" xfId="0" applyNumberFormat="1" applyFont="1" applyBorder="1" applyAlignment="1">
      <alignment horizontal="center" vertical="center" shrinkToFit="1"/>
    </xf>
    <xf numFmtId="178" fontId="11" fillId="0" borderId="0" xfId="27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9" fontId="24" fillId="0" borderId="0" xfId="0" applyNumberFormat="1" applyFont="1" applyBorder="1" applyAlignment="1">
      <alignment vertical="center"/>
    </xf>
    <xf numFmtId="178" fontId="11" fillId="2" borderId="0" xfId="27" applyNumberFormat="1" applyFont="1" applyFill="1" applyBorder="1" applyAlignment="1">
      <alignment horizontal="right" vertical="center"/>
    </xf>
    <xf numFmtId="10" fontId="11" fillId="0" borderId="0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center" vertical="center"/>
    </xf>
    <xf numFmtId="178" fontId="6" fillId="2" borderId="0" xfId="27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/>
    </xf>
    <xf numFmtId="179" fontId="11" fillId="2" borderId="0" xfId="0" applyNumberFormat="1" applyFont="1" applyFill="1" applyBorder="1" applyAlignment="1">
      <alignment vertical="center"/>
    </xf>
    <xf numFmtId="176" fontId="11" fillId="2" borderId="0" xfId="27" applyNumberFormat="1" applyFont="1" applyFill="1" applyBorder="1" applyAlignment="1">
      <alignment horizontal="right" vertical="center"/>
    </xf>
    <xf numFmtId="10" fontId="11" fillId="2" borderId="0" xfId="0" applyNumberFormat="1" applyFont="1" applyFill="1" applyBorder="1" applyAlignment="1">
      <alignment horizontal="right" vertical="center"/>
    </xf>
    <xf numFmtId="176" fontId="17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shrinkToFit="1"/>
    </xf>
    <xf numFmtId="0" fontId="22" fillId="2" borderId="0" xfId="0" applyFont="1" applyFill="1" applyAlignment="1">
      <alignment vertical="center"/>
    </xf>
    <xf numFmtId="17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7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 shrinkToFi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shrinkToFit="1"/>
    </xf>
    <xf numFmtId="179" fontId="12" fillId="0" borderId="2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10" fontId="11" fillId="0" borderId="5" xfId="0" applyNumberFormat="1" applyFont="1" applyFill="1" applyBorder="1" applyAlignment="1">
      <alignment horizontal="right" vertical="center"/>
    </xf>
    <xf numFmtId="178" fontId="6" fillId="0" borderId="5" xfId="2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 shrinkToFit="1"/>
    </xf>
    <xf numFmtId="179" fontId="10" fillId="0" borderId="0" xfId="0" applyNumberFormat="1" applyFont="1" applyFill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0" fontId="6" fillId="0" borderId="5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178" fontId="11" fillId="0" borderId="8" xfId="27" applyNumberFormat="1" applyFont="1" applyFill="1" applyBorder="1" applyAlignment="1">
      <alignment vertical="center"/>
    </xf>
    <xf numFmtId="179" fontId="12" fillId="0" borderId="8" xfId="0" applyNumberFormat="1" applyFont="1" applyFill="1" applyBorder="1" applyAlignment="1">
      <alignment vertical="center"/>
    </xf>
    <xf numFmtId="179" fontId="12" fillId="0" borderId="2" xfId="0" applyNumberFormat="1" applyFont="1" applyFill="1" applyBorder="1" applyAlignment="1">
      <alignment vertical="center"/>
    </xf>
    <xf numFmtId="179" fontId="10" fillId="0" borderId="6" xfId="27" applyNumberFormat="1" applyFont="1" applyFill="1" applyBorder="1" applyAlignment="1" quotePrefix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shrinkToFit="1"/>
    </xf>
    <xf numFmtId="179" fontId="10" fillId="0" borderId="3" xfId="0" applyNumberFormat="1" applyFont="1" applyFill="1" applyBorder="1" applyAlignment="1">
      <alignment vertical="center"/>
    </xf>
    <xf numFmtId="179" fontId="11" fillId="0" borderId="8" xfId="0" applyNumberFormat="1" applyFont="1" applyFill="1" applyBorder="1" applyAlignment="1">
      <alignment vertical="center"/>
    </xf>
    <xf numFmtId="179" fontId="11" fillId="2" borderId="8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179" fontId="11" fillId="0" borderId="2" xfId="27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 shrinkToFit="1"/>
    </xf>
    <xf numFmtId="179" fontId="12" fillId="0" borderId="2" xfId="27" applyNumberFormat="1" applyFont="1" applyFill="1" applyBorder="1" applyAlignment="1">
      <alignment vertical="center"/>
    </xf>
    <xf numFmtId="176" fontId="11" fillId="0" borderId="2" xfId="27" applyNumberFormat="1" applyFont="1" applyFill="1" applyBorder="1" applyAlignment="1">
      <alignment vertical="center"/>
    </xf>
    <xf numFmtId="10" fontId="11" fillId="0" borderId="8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78" fontId="6" fillId="2" borderId="2" xfId="27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/>
    </xf>
    <xf numFmtId="0" fontId="0" fillId="2" borderId="10" xfId="0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8" fontId="10" fillId="0" borderId="13" xfId="27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8" fontId="10" fillId="0" borderId="5" xfId="27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8" fontId="10" fillId="0" borderId="11" xfId="27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178" fontId="6" fillId="0" borderId="11" xfId="27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3" fontId="6" fillId="0" borderId="4" xfId="2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8" fontId="6" fillId="0" borderId="13" xfId="27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78" fontId="6" fillId="2" borderId="4" xfId="27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8" fontId="6" fillId="0" borderId="4" xfId="27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4" xfId="20"/>
    <cellStyle name="一般 11" xfId="21"/>
    <cellStyle name="一般 12" xfId="22"/>
    <cellStyle name="一般 2" xfId="23"/>
    <cellStyle name="一般 3" xfId="24"/>
    <cellStyle name="一般 6" xfId="25"/>
    <cellStyle name="一般 7" xfId="26"/>
    <cellStyle name="千分位 3" xfId="27"/>
    <cellStyle name="千分位 2" xfId="28"/>
    <cellStyle name="百分比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ny\AppData\Local\Temp\Rar$DI00.083\&#38468;&#20214;5&#65306;&#38928;&#31639;&#26360;(P5~8,P15~5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試算現金"/>
      <sheetName val="2.圖-收入(p5)"/>
      <sheetName val="3.圖-總支出(p6)"/>
      <sheetName val="4.圖-經常門支出(p7)"/>
      <sheetName val="5.圖-資本門支出(p8)"/>
      <sheetName val="6.收支餘絀表(p15)"/>
      <sheetName val="7.資產變動表(p16)"/>
      <sheetName val="8.增置資產明細(p17~26)"/>
      <sheetName val="9.借款(P27)"/>
      <sheetName val="10.收入明細表(p28)"/>
      <sheetName val="11.圖-學雜費--身份別(p29)"/>
      <sheetName val="12.圖-學雜費--部別(p30)"/>
      <sheetName val="13.圖-學雜費--日(p31)"/>
      <sheetName val="14.圖-學雜費(夜)"/>
      <sheetName val="15.圖-學雜費-進(p33)"/>
      <sheetName val="16.學雜費收入(p34~41)"/>
      <sheetName val="17.推廣收入(p42)"/>
      <sheetName val="18.產學收入(p43)"/>
      <sheetName val="19.補助收入(p44)"/>
      <sheetName val="20.財務收入P45)"/>
      <sheetName val="21.其他收入P46)"/>
      <sheetName val="22.支出明細表(p47~48)"/>
      <sheetName val="23.董事會支出(p49)"/>
      <sheetName val="24.行政支出(p50)"/>
      <sheetName val="25.教學支出(p51)"/>
      <sheetName val="26.獎學金(p52)"/>
      <sheetName val="27.推廣支出(p53~54)"/>
      <sheetName val="28.產學支出(p55)"/>
      <sheetName val="29.財務支出(p56)"/>
      <sheetName val="30.其他支出(p57)"/>
      <sheetName val="31.會科彙整(w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9">
          <cell r="F9">
            <v>18800000</v>
          </cell>
        </row>
        <row r="10">
          <cell r="F10">
            <v>18000000</v>
          </cell>
        </row>
        <row r="11">
          <cell r="F11">
            <v>2060000</v>
          </cell>
        </row>
        <row r="12">
          <cell r="F12">
            <v>1040000</v>
          </cell>
        </row>
        <row r="13">
          <cell r="F13">
            <v>958000</v>
          </cell>
        </row>
        <row r="14">
          <cell r="F14">
            <v>350000</v>
          </cell>
        </row>
        <row r="15">
          <cell r="F15">
            <v>350000</v>
          </cell>
        </row>
        <row r="16">
          <cell r="F16">
            <v>210000</v>
          </cell>
        </row>
        <row r="17">
          <cell r="F17">
            <v>110000</v>
          </cell>
        </row>
        <row r="18">
          <cell r="F18">
            <v>490000</v>
          </cell>
        </row>
        <row r="19">
          <cell r="F19">
            <v>400000</v>
          </cell>
        </row>
        <row r="20">
          <cell r="F20">
            <v>360000</v>
          </cell>
        </row>
        <row r="21">
          <cell r="F21">
            <v>243000</v>
          </cell>
        </row>
        <row r="22">
          <cell r="F22">
            <v>190000</v>
          </cell>
        </row>
        <row r="23">
          <cell r="F23">
            <v>134000</v>
          </cell>
        </row>
        <row r="24">
          <cell r="F24">
            <v>45000</v>
          </cell>
        </row>
        <row r="25">
          <cell r="F25">
            <v>21000</v>
          </cell>
        </row>
        <row r="26">
          <cell r="F26">
            <v>378000</v>
          </cell>
        </row>
        <row r="27">
          <cell r="F27">
            <v>240000</v>
          </cell>
        </row>
        <row r="28">
          <cell r="F28">
            <v>124000</v>
          </cell>
        </row>
        <row r="29">
          <cell r="F29">
            <v>80000</v>
          </cell>
        </row>
        <row r="30">
          <cell r="F30">
            <v>267000</v>
          </cell>
        </row>
        <row r="31">
          <cell r="F31">
            <v>249000</v>
          </cell>
        </row>
        <row r="32">
          <cell r="F32">
            <v>139000</v>
          </cell>
        </row>
        <row r="33">
          <cell r="F33">
            <v>94000</v>
          </cell>
        </row>
        <row r="34">
          <cell r="F34">
            <v>82000</v>
          </cell>
        </row>
        <row r="35">
          <cell r="F35">
            <v>40000</v>
          </cell>
        </row>
        <row r="36">
          <cell r="F36">
            <v>1430000</v>
          </cell>
        </row>
        <row r="37">
          <cell r="F37">
            <v>800000</v>
          </cell>
        </row>
        <row r="38">
          <cell r="F38">
            <v>234000</v>
          </cell>
        </row>
        <row r="39">
          <cell r="F39">
            <v>66000</v>
          </cell>
        </row>
        <row r="40">
          <cell r="F40">
            <v>66000</v>
          </cell>
        </row>
        <row r="41">
          <cell r="F41">
            <v>195000</v>
          </cell>
        </row>
        <row r="42">
          <cell r="F42">
            <v>160000</v>
          </cell>
        </row>
        <row r="43">
          <cell r="F43">
            <v>110000</v>
          </cell>
        </row>
        <row r="44">
          <cell r="F44">
            <v>60000</v>
          </cell>
        </row>
        <row r="45">
          <cell r="F45">
            <v>208000</v>
          </cell>
        </row>
        <row r="46">
          <cell r="F46">
            <v>33000</v>
          </cell>
        </row>
        <row r="47">
          <cell r="F47">
            <v>25000</v>
          </cell>
        </row>
        <row r="48">
          <cell r="F48">
            <v>750000</v>
          </cell>
        </row>
        <row r="49">
          <cell r="F49">
            <v>28000</v>
          </cell>
        </row>
        <row r="50">
          <cell r="F50">
            <v>278000</v>
          </cell>
        </row>
        <row r="51">
          <cell r="F51">
            <v>135000</v>
          </cell>
        </row>
        <row r="52">
          <cell r="F52">
            <v>11000</v>
          </cell>
        </row>
        <row r="53">
          <cell r="F53">
            <v>82000</v>
          </cell>
        </row>
        <row r="54">
          <cell r="F54">
            <v>38000</v>
          </cell>
        </row>
        <row r="55">
          <cell r="F55">
            <v>38000</v>
          </cell>
        </row>
        <row r="56">
          <cell r="F56">
            <v>26000</v>
          </cell>
        </row>
        <row r="57">
          <cell r="F57">
            <v>25000</v>
          </cell>
        </row>
        <row r="58">
          <cell r="F58">
            <v>30000</v>
          </cell>
        </row>
        <row r="59">
          <cell r="F59">
            <v>29000</v>
          </cell>
        </row>
        <row r="60">
          <cell r="F60">
            <v>16000</v>
          </cell>
        </row>
        <row r="61">
          <cell r="F61">
            <v>500000</v>
          </cell>
        </row>
        <row r="62">
          <cell r="F62">
            <v>50000</v>
          </cell>
        </row>
        <row r="63">
          <cell r="F63">
            <v>38000</v>
          </cell>
        </row>
        <row r="64">
          <cell r="F64">
            <v>11000</v>
          </cell>
        </row>
        <row r="65">
          <cell r="F65">
            <v>356000</v>
          </cell>
        </row>
        <row r="66">
          <cell r="F66">
            <v>95000</v>
          </cell>
        </row>
        <row r="67">
          <cell r="F67">
            <v>72000</v>
          </cell>
        </row>
        <row r="68">
          <cell r="F68">
            <v>39000</v>
          </cell>
        </row>
        <row r="69">
          <cell r="F69">
            <v>38000</v>
          </cell>
        </row>
        <row r="70">
          <cell r="F70">
            <v>35000</v>
          </cell>
        </row>
        <row r="71">
          <cell r="F71">
            <v>35000</v>
          </cell>
        </row>
        <row r="72">
          <cell r="F72">
            <v>30000</v>
          </cell>
        </row>
        <row r="73">
          <cell r="F73">
            <v>30000</v>
          </cell>
        </row>
        <row r="74">
          <cell r="F74">
            <v>24000</v>
          </cell>
        </row>
        <row r="75">
          <cell r="F75">
            <v>18000</v>
          </cell>
        </row>
        <row r="76">
          <cell r="F76">
            <v>670000</v>
          </cell>
        </row>
        <row r="77">
          <cell r="F77">
            <v>209000</v>
          </cell>
        </row>
        <row r="78">
          <cell r="F78">
            <v>178000</v>
          </cell>
        </row>
        <row r="79">
          <cell r="F79">
            <v>80000</v>
          </cell>
        </row>
        <row r="80">
          <cell r="F80">
            <v>38000</v>
          </cell>
        </row>
        <row r="81">
          <cell r="F81">
            <v>29000</v>
          </cell>
        </row>
        <row r="82">
          <cell r="F82">
            <v>18000</v>
          </cell>
        </row>
        <row r="83">
          <cell r="F83">
            <v>408000</v>
          </cell>
        </row>
        <row r="84">
          <cell r="F84">
            <v>142000</v>
          </cell>
        </row>
        <row r="85">
          <cell r="F85">
            <v>140000</v>
          </cell>
        </row>
        <row r="86">
          <cell r="F86">
            <v>125000</v>
          </cell>
        </row>
        <row r="87">
          <cell r="F87">
            <v>103000</v>
          </cell>
        </row>
        <row r="88">
          <cell r="F88">
            <v>48000</v>
          </cell>
        </row>
        <row r="89">
          <cell r="F89">
            <v>46000</v>
          </cell>
        </row>
        <row r="90">
          <cell r="F90">
            <v>25000</v>
          </cell>
        </row>
        <row r="91">
          <cell r="F91">
            <v>18000</v>
          </cell>
        </row>
        <row r="92">
          <cell r="F92">
            <v>17000</v>
          </cell>
        </row>
        <row r="93">
          <cell r="F93">
            <v>5150000</v>
          </cell>
        </row>
        <row r="94">
          <cell r="F94">
            <v>3000000</v>
          </cell>
        </row>
        <row r="95">
          <cell r="F95">
            <v>2620000</v>
          </cell>
        </row>
        <row r="96">
          <cell r="F96">
            <v>2302000</v>
          </cell>
        </row>
        <row r="97">
          <cell r="F97">
            <v>880000</v>
          </cell>
        </row>
        <row r="98">
          <cell r="F98">
            <v>700000</v>
          </cell>
        </row>
        <row r="99">
          <cell r="F99">
            <v>520000</v>
          </cell>
        </row>
        <row r="100">
          <cell r="F100">
            <v>500000</v>
          </cell>
        </row>
        <row r="101">
          <cell r="F101">
            <v>200000</v>
          </cell>
        </row>
        <row r="102">
          <cell r="F102">
            <v>100000</v>
          </cell>
        </row>
        <row r="103">
          <cell r="F103">
            <v>52000</v>
          </cell>
        </row>
        <row r="104">
          <cell r="F104">
            <v>4868000</v>
          </cell>
        </row>
        <row r="105">
          <cell r="F105">
            <v>1158000</v>
          </cell>
        </row>
        <row r="106">
          <cell r="F106">
            <v>232000</v>
          </cell>
        </row>
        <row r="107">
          <cell r="F107">
            <v>110000</v>
          </cell>
        </row>
        <row r="108">
          <cell r="F108">
            <v>24000</v>
          </cell>
        </row>
        <row r="109">
          <cell r="F109">
            <v>23000</v>
          </cell>
        </row>
        <row r="110">
          <cell r="F110">
            <v>134000</v>
          </cell>
        </row>
        <row r="111">
          <cell r="F111">
            <v>100000</v>
          </cell>
        </row>
        <row r="112">
          <cell r="F112">
            <v>45000</v>
          </cell>
        </row>
        <row r="113">
          <cell r="F113">
            <v>23000</v>
          </cell>
        </row>
        <row r="114">
          <cell r="F114">
            <v>12000</v>
          </cell>
        </row>
        <row r="115">
          <cell r="F115">
            <v>212000</v>
          </cell>
        </row>
        <row r="116">
          <cell r="F116">
            <v>92000</v>
          </cell>
        </row>
        <row r="117">
          <cell r="F117">
            <v>90000</v>
          </cell>
        </row>
        <row r="118">
          <cell r="F118">
            <v>30000</v>
          </cell>
        </row>
        <row r="119">
          <cell r="F119">
            <v>27000</v>
          </cell>
        </row>
        <row r="120">
          <cell r="F120">
            <v>41000</v>
          </cell>
        </row>
        <row r="121">
          <cell r="F121">
            <v>35000</v>
          </cell>
        </row>
        <row r="122">
          <cell r="F122">
            <v>11000</v>
          </cell>
        </row>
        <row r="123">
          <cell r="F123">
            <v>28000</v>
          </cell>
        </row>
        <row r="124">
          <cell r="F124">
            <v>15000</v>
          </cell>
        </row>
        <row r="125">
          <cell r="F125">
            <v>32000</v>
          </cell>
        </row>
        <row r="126">
          <cell r="F126">
            <v>21000</v>
          </cell>
        </row>
        <row r="127">
          <cell r="F127">
            <v>400000</v>
          </cell>
        </row>
        <row r="128">
          <cell r="F128">
            <v>109000</v>
          </cell>
        </row>
        <row r="129">
          <cell r="F129">
            <v>78000</v>
          </cell>
        </row>
        <row r="130">
          <cell r="F130">
            <v>75000</v>
          </cell>
        </row>
        <row r="131">
          <cell r="F131">
            <v>68000</v>
          </cell>
        </row>
        <row r="132">
          <cell r="F132">
            <v>65000</v>
          </cell>
        </row>
        <row r="133">
          <cell r="F133">
            <v>64000</v>
          </cell>
        </row>
        <row r="134">
          <cell r="F134">
            <v>52000</v>
          </cell>
        </row>
        <row r="135">
          <cell r="F135">
            <v>40000</v>
          </cell>
        </row>
        <row r="136">
          <cell r="F136">
            <v>38000</v>
          </cell>
        </row>
        <row r="137">
          <cell r="F137">
            <v>38000</v>
          </cell>
        </row>
        <row r="138">
          <cell r="F138">
            <v>152000</v>
          </cell>
        </row>
        <row r="139">
          <cell r="F139">
            <v>112000</v>
          </cell>
        </row>
        <row r="140">
          <cell r="F140">
            <v>80000</v>
          </cell>
        </row>
        <row r="141">
          <cell r="F141">
            <v>50000</v>
          </cell>
        </row>
        <row r="142">
          <cell r="F142">
            <v>21000</v>
          </cell>
        </row>
        <row r="143">
          <cell r="F143">
            <v>13000</v>
          </cell>
        </row>
        <row r="144">
          <cell r="F144">
            <v>27000</v>
          </cell>
        </row>
        <row r="145">
          <cell r="F145">
            <v>14000</v>
          </cell>
        </row>
        <row r="146">
          <cell r="F146">
            <v>149000</v>
          </cell>
        </row>
        <row r="147">
          <cell r="F147">
            <v>70000</v>
          </cell>
        </row>
        <row r="148">
          <cell r="F148">
            <v>50000</v>
          </cell>
        </row>
        <row r="149">
          <cell r="F149">
            <v>39000</v>
          </cell>
        </row>
        <row r="150">
          <cell r="F150">
            <v>30000</v>
          </cell>
        </row>
        <row r="151">
          <cell r="F151">
            <v>22000</v>
          </cell>
        </row>
        <row r="152">
          <cell r="F152">
            <v>20000</v>
          </cell>
        </row>
        <row r="153">
          <cell r="F153">
            <v>20000</v>
          </cell>
        </row>
        <row r="154">
          <cell r="F154">
            <v>16000</v>
          </cell>
        </row>
        <row r="155">
          <cell r="F155">
            <v>13000</v>
          </cell>
        </row>
        <row r="156">
          <cell r="F156">
            <v>10000</v>
          </cell>
        </row>
        <row r="157">
          <cell r="F157">
            <v>200000</v>
          </cell>
        </row>
        <row r="158">
          <cell r="F158">
            <v>162000</v>
          </cell>
        </row>
        <row r="159">
          <cell r="F159">
            <v>100000</v>
          </cell>
        </row>
        <row r="160">
          <cell r="F160">
            <v>21000</v>
          </cell>
        </row>
        <row r="161">
          <cell r="F161">
            <v>8500000</v>
          </cell>
        </row>
        <row r="162">
          <cell r="F162">
            <v>50000</v>
          </cell>
        </row>
        <row r="163">
          <cell r="F163">
            <v>50000</v>
          </cell>
        </row>
        <row r="164">
          <cell r="F164">
            <v>38000</v>
          </cell>
        </row>
        <row r="165">
          <cell r="F165">
            <v>26000</v>
          </cell>
        </row>
        <row r="166">
          <cell r="F166">
            <v>219000</v>
          </cell>
        </row>
        <row r="167">
          <cell r="F167">
            <v>107000</v>
          </cell>
        </row>
        <row r="168">
          <cell r="F168">
            <v>103000</v>
          </cell>
        </row>
        <row r="169">
          <cell r="F169">
            <v>64000</v>
          </cell>
        </row>
        <row r="170">
          <cell r="F170">
            <v>63000</v>
          </cell>
        </row>
        <row r="171">
          <cell r="F171">
            <v>37000</v>
          </cell>
        </row>
        <row r="172">
          <cell r="F172">
            <v>22000</v>
          </cell>
        </row>
        <row r="173">
          <cell r="F173">
            <v>13000</v>
          </cell>
        </row>
        <row r="174">
          <cell r="F174">
            <v>595000</v>
          </cell>
        </row>
        <row r="175">
          <cell r="F175">
            <v>129000</v>
          </cell>
        </row>
        <row r="176">
          <cell r="F176">
            <v>60000</v>
          </cell>
        </row>
        <row r="177">
          <cell r="F177">
            <v>60000</v>
          </cell>
        </row>
        <row r="178">
          <cell r="F178">
            <v>35000</v>
          </cell>
        </row>
        <row r="179">
          <cell r="F179">
            <v>35000</v>
          </cell>
        </row>
        <row r="180">
          <cell r="F180">
            <v>32000</v>
          </cell>
        </row>
        <row r="181">
          <cell r="F181">
            <v>30000</v>
          </cell>
        </row>
        <row r="182">
          <cell r="F182">
            <v>30000</v>
          </cell>
        </row>
        <row r="183">
          <cell r="F183">
            <v>25000</v>
          </cell>
        </row>
        <row r="184">
          <cell r="F184">
            <v>10000</v>
          </cell>
        </row>
        <row r="185">
          <cell r="F185">
            <v>680000</v>
          </cell>
        </row>
        <row r="186">
          <cell r="F186">
            <v>250000</v>
          </cell>
        </row>
        <row r="187">
          <cell r="F187">
            <v>680000</v>
          </cell>
        </row>
        <row r="189">
          <cell r="F189">
            <v>300000</v>
          </cell>
        </row>
        <row r="190">
          <cell r="F190">
            <v>270000</v>
          </cell>
        </row>
        <row r="191">
          <cell r="F191">
            <v>95000</v>
          </cell>
        </row>
        <row r="192">
          <cell r="F192">
            <v>180000</v>
          </cell>
        </row>
        <row r="193">
          <cell r="F193">
            <v>150000</v>
          </cell>
        </row>
        <row r="194">
          <cell r="F194">
            <v>90000</v>
          </cell>
        </row>
        <row r="195">
          <cell r="F195">
            <v>46000</v>
          </cell>
        </row>
        <row r="196">
          <cell r="F196">
            <v>33000</v>
          </cell>
        </row>
        <row r="197">
          <cell r="F197">
            <v>125000</v>
          </cell>
        </row>
        <row r="198">
          <cell r="F198">
            <v>100000</v>
          </cell>
        </row>
        <row r="199">
          <cell r="F199">
            <v>30000</v>
          </cell>
        </row>
        <row r="200">
          <cell r="F200">
            <v>120000</v>
          </cell>
        </row>
        <row r="201">
          <cell r="F201">
            <v>258000</v>
          </cell>
        </row>
        <row r="202">
          <cell r="F202">
            <v>21000</v>
          </cell>
        </row>
        <row r="203">
          <cell r="F203">
            <v>52000</v>
          </cell>
        </row>
        <row r="204">
          <cell r="F204">
            <v>65000</v>
          </cell>
        </row>
        <row r="205">
          <cell r="F205">
            <v>46000</v>
          </cell>
        </row>
        <row r="206">
          <cell r="F206">
            <v>1449000</v>
          </cell>
        </row>
        <row r="207">
          <cell r="F207">
            <v>910000</v>
          </cell>
        </row>
        <row r="208">
          <cell r="F208">
            <v>150000</v>
          </cell>
        </row>
        <row r="209">
          <cell r="F209">
            <v>375000</v>
          </cell>
        </row>
        <row r="210">
          <cell r="F210">
            <v>78000</v>
          </cell>
        </row>
        <row r="211">
          <cell r="F211">
            <v>39000</v>
          </cell>
        </row>
      </sheetData>
      <sheetData sheetId="8" refreshError="1"/>
      <sheetData sheetId="9">
        <row r="9">
          <cell r="A9">
            <v>559686220</v>
          </cell>
          <cell r="E9">
            <v>559011000</v>
          </cell>
          <cell r="F9">
            <v>562120000</v>
          </cell>
        </row>
        <row r="13">
          <cell r="A13">
            <v>6577940</v>
          </cell>
          <cell r="E13">
            <v>8483000</v>
          </cell>
          <cell r="F13">
            <v>7754000</v>
          </cell>
        </row>
        <row r="14">
          <cell r="A14">
            <v>37933142</v>
          </cell>
          <cell r="E14">
            <v>30020000</v>
          </cell>
          <cell r="F14">
            <v>27000000</v>
          </cell>
        </row>
        <row r="15">
          <cell r="A15">
            <v>138040905</v>
          </cell>
          <cell r="E15">
            <v>98250000</v>
          </cell>
          <cell r="F15">
            <v>103800000</v>
          </cell>
        </row>
        <row r="18">
          <cell r="A18">
            <v>5654580</v>
          </cell>
          <cell r="E18">
            <v>4237000</v>
          </cell>
          <cell r="F18">
            <v>4378000</v>
          </cell>
        </row>
        <row r="21">
          <cell r="A21">
            <v>29005420</v>
          </cell>
          <cell r="E21">
            <v>25699000</v>
          </cell>
          <cell r="F21">
            <v>27108000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81">
          <cell r="M181">
            <v>8000000</v>
          </cell>
        </row>
        <row r="182">
          <cell r="M182">
            <v>1300000</v>
          </cell>
        </row>
        <row r="183">
          <cell r="K183">
            <v>415664859.16786724</v>
          </cell>
          <cell r="M183">
            <v>143346525.48915988</v>
          </cell>
        </row>
      </sheetData>
      <sheetData sheetId="16">
        <row r="20">
          <cell r="B20">
            <v>8483000</v>
          </cell>
        </row>
      </sheetData>
      <sheetData sheetId="17">
        <row r="20">
          <cell r="B20">
            <v>30020000</v>
          </cell>
        </row>
      </sheetData>
      <sheetData sheetId="18">
        <row r="35">
          <cell r="B35">
            <v>1000000</v>
          </cell>
        </row>
        <row r="36">
          <cell r="B36">
            <v>98250000</v>
          </cell>
        </row>
      </sheetData>
      <sheetData sheetId="19">
        <row r="6">
          <cell r="B6">
            <v>4232000</v>
          </cell>
        </row>
        <row r="11">
          <cell r="B11">
            <v>5000</v>
          </cell>
        </row>
      </sheetData>
      <sheetData sheetId="20">
        <row r="6">
          <cell r="B6">
            <v>1171000</v>
          </cell>
        </row>
        <row r="22">
          <cell r="B22">
            <v>19790000</v>
          </cell>
        </row>
        <row r="25">
          <cell r="B25">
            <v>4738000</v>
          </cell>
        </row>
      </sheetData>
      <sheetData sheetId="21">
        <row r="8">
          <cell r="A8">
            <v>2688303</v>
          </cell>
          <cell r="E8">
            <v>3672000</v>
          </cell>
          <cell r="F8">
            <v>3560000</v>
          </cell>
        </row>
        <row r="14">
          <cell r="A14">
            <v>176758139</v>
          </cell>
          <cell r="E14">
            <v>187317000</v>
          </cell>
          <cell r="F14">
            <v>185107000</v>
          </cell>
        </row>
        <row r="20">
          <cell r="A20">
            <v>452064957</v>
          </cell>
          <cell r="E20">
            <v>460199000</v>
          </cell>
          <cell r="F20">
            <v>456050000</v>
          </cell>
        </row>
        <row r="26">
          <cell r="A26">
            <v>28114840</v>
          </cell>
          <cell r="E26">
            <v>57766000</v>
          </cell>
          <cell r="F26">
            <v>57700000</v>
          </cell>
        </row>
        <row r="30">
          <cell r="A30">
            <v>3614423</v>
          </cell>
          <cell r="E30">
            <v>4784000</v>
          </cell>
          <cell r="F30">
            <v>4245000</v>
          </cell>
        </row>
        <row r="35">
          <cell r="A35">
            <v>31635462</v>
          </cell>
          <cell r="E35">
            <v>28878000</v>
          </cell>
          <cell r="F35">
            <v>26578000</v>
          </cell>
        </row>
        <row r="38">
          <cell r="A38">
            <v>2026431</v>
          </cell>
          <cell r="E38">
            <v>1814000</v>
          </cell>
          <cell r="F38">
            <v>1620000</v>
          </cell>
        </row>
        <row r="40">
          <cell r="A40">
            <v>14598253</v>
          </cell>
          <cell r="E40">
            <v>5747000</v>
          </cell>
          <cell r="F40">
            <v>7970000</v>
          </cell>
        </row>
      </sheetData>
      <sheetData sheetId="22">
        <row r="6">
          <cell r="B6">
            <v>935000</v>
          </cell>
        </row>
        <row r="7">
          <cell r="B7">
            <v>1458000</v>
          </cell>
        </row>
        <row r="8">
          <cell r="B8">
            <v>48000</v>
          </cell>
        </row>
        <row r="9">
          <cell r="B9">
            <v>1210000</v>
          </cell>
        </row>
        <row r="10">
          <cell r="B10">
            <v>21000</v>
          </cell>
        </row>
      </sheetData>
      <sheetData sheetId="23">
        <row r="6">
          <cell r="B6">
            <v>69400000</v>
          </cell>
        </row>
        <row r="9">
          <cell r="B9">
            <v>51684000</v>
          </cell>
        </row>
        <row r="11">
          <cell r="B11">
            <v>16480000</v>
          </cell>
        </row>
        <row r="13">
          <cell r="B13">
            <v>4273000</v>
          </cell>
        </row>
        <row r="15">
          <cell r="B15">
            <v>45480000</v>
          </cell>
        </row>
      </sheetData>
      <sheetData sheetId="24">
        <row r="6">
          <cell r="B6">
            <v>321403000</v>
          </cell>
        </row>
        <row r="9">
          <cell r="B9">
            <v>76090000</v>
          </cell>
        </row>
        <row r="11">
          <cell r="B11">
            <v>3000000</v>
          </cell>
        </row>
        <row r="13">
          <cell r="B13">
            <v>10946000</v>
          </cell>
        </row>
        <row r="16">
          <cell r="B16">
            <v>48760000</v>
          </cell>
        </row>
      </sheetData>
      <sheetData sheetId="25">
        <row r="6">
          <cell r="B6">
            <v>6600000</v>
          </cell>
        </row>
        <row r="7">
          <cell r="B7">
            <v>2052000</v>
          </cell>
        </row>
        <row r="8">
          <cell r="B8">
            <v>530000</v>
          </cell>
        </row>
        <row r="9">
          <cell r="B9">
            <v>500000</v>
          </cell>
        </row>
        <row r="10">
          <cell r="B10">
            <v>400000</v>
          </cell>
        </row>
        <row r="11">
          <cell r="B11">
            <v>100000</v>
          </cell>
        </row>
        <row r="12">
          <cell r="B12">
            <v>1010000</v>
          </cell>
        </row>
        <row r="13">
          <cell r="B13">
            <v>21470000</v>
          </cell>
        </row>
        <row r="14">
          <cell r="B14">
            <v>9704000</v>
          </cell>
        </row>
        <row r="15">
          <cell r="B15">
            <v>4660000</v>
          </cell>
        </row>
        <row r="16">
          <cell r="B16">
            <v>4000000</v>
          </cell>
        </row>
        <row r="17">
          <cell r="B17">
            <v>3200000</v>
          </cell>
        </row>
        <row r="18">
          <cell r="B18">
            <v>2000000</v>
          </cell>
        </row>
        <row r="19">
          <cell r="B19">
            <v>710000</v>
          </cell>
        </row>
        <row r="20">
          <cell r="B20">
            <v>400000</v>
          </cell>
        </row>
        <row r="21">
          <cell r="B21">
            <v>230000</v>
          </cell>
        </row>
        <row r="22">
          <cell r="B22">
            <v>200000</v>
          </cell>
        </row>
      </sheetData>
      <sheetData sheetId="26">
        <row r="6">
          <cell r="B6">
            <v>3621000</v>
          </cell>
        </row>
        <row r="19">
          <cell r="B19">
            <v>1145000</v>
          </cell>
        </row>
        <row r="30">
          <cell r="B30">
            <v>3000</v>
          </cell>
        </row>
        <row r="31">
          <cell r="B31">
            <v>15000</v>
          </cell>
        </row>
      </sheetData>
      <sheetData sheetId="27">
        <row r="7">
          <cell r="B7">
            <v>14680000</v>
          </cell>
        </row>
        <row r="16">
          <cell r="B16">
            <v>14198000</v>
          </cell>
        </row>
      </sheetData>
      <sheetData sheetId="28">
        <row r="24">
          <cell r="B24">
            <v>1814000</v>
          </cell>
        </row>
      </sheetData>
      <sheetData sheetId="29">
        <row r="6">
          <cell r="B6">
            <v>1117000</v>
          </cell>
        </row>
        <row r="10">
          <cell r="B10">
            <v>4630000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J8" sqref="J8"/>
    </sheetView>
  </sheetViews>
  <sheetFormatPr defaultColWidth="9.00390625" defaultRowHeight="15.75"/>
  <cols>
    <col min="1" max="1" width="16.125" style="85" customWidth="1"/>
    <col min="2" max="2" width="4.375" style="5" customWidth="1"/>
    <col min="3" max="3" width="15.00390625" style="5" customWidth="1"/>
    <col min="4" max="4" width="15.875" style="5" customWidth="1"/>
    <col min="5" max="5" width="14.75390625" style="85" customWidth="1"/>
    <col min="6" max="6" width="15.25390625" style="85" customWidth="1"/>
    <col min="7" max="7" width="10.75390625" style="85" customWidth="1"/>
    <col min="8" max="256" width="9.00390625" style="5" customWidth="1"/>
    <col min="257" max="257" width="16.125" style="5" customWidth="1"/>
    <col min="258" max="258" width="4.375" style="5" customWidth="1"/>
    <col min="259" max="259" width="15.00390625" style="5" customWidth="1"/>
    <col min="260" max="260" width="15.875" style="5" customWidth="1"/>
    <col min="261" max="261" width="14.75390625" style="5" customWidth="1"/>
    <col min="262" max="262" width="15.25390625" style="5" customWidth="1"/>
    <col min="263" max="263" width="10.75390625" style="5" customWidth="1"/>
    <col min="264" max="512" width="9.00390625" style="5" customWidth="1"/>
    <col min="513" max="513" width="16.125" style="5" customWidth="1"/>
    <col min="514" max="514" width="4.375" style="5" customWidth="1"/>
    <col min="515" max="515" width="15.00390625" style="5" customWidth="1"/>
    <col min="516" max="516" width="15.875" style="5" customWidth="1"/>
    <col min="517" max="517" width="14.75390625" style="5" customWidth="1"/>
    <col min="518" max="518" width="15.25390625" style="5" customWidth="1"/>
    <col min="519" max="519" width="10.75390625" style="5" customWidth="1"/>
    <col min="520" max="768" width="9.00390625" style="5" customWidth="1"/>
    <col min="769" max="769" width="16.125" style="5" customWidth="1"/>
    <col min="770" max="770" width="4.375" style="5" customWidth="1"/>
    <col min="771" max="771" width="15.00390625" style="5" customWidth="1"/>
    <col min="772" max="772" width="15.875" style="5" customWidth="1"/>
    <col min="773" max="773" width="14.75390625" style="5" customWidth="1"/>
    <col min="774" max="774" width="15.25390625" style="5" customWidth="1"/>
    <col min="775" max="775" width="10.75390625" style="5" customWidth="1"/>
    <col min="776" max="1024" width="9.00390625" style="5" customWidth="1"/>
    <col min="1025" max="1025" width="16.125" style="5" customWidth="1"/>
    <col min="1026" max="1026" width="4.375" style="5" customWidth="1"/>
    <col min="1027" max="1027" width="15.00390625" style="5" customWidth="1"/>
    <col min="1028" max="1028" width="15.875" style="5" customWidth="1"/>
    <col min="1029" max="1029" width="14.75390625" style="5" customWidth="1"/>
    <col min="1030" max="1030" width="15.25390625" style="5" customWidth="1"/>
    <col min="1031" max="1031" width="10.75390625" style="5" customWidth="1"/>
    <col min="1032" max="1280" width="9.00390625" style="5" customWidth="1"/>
    <col min="1281" max="1281" width="16.125" style="5" customWidth="1"/>
    <col min="1282" max="1282" width="4.375" style="5" customWidth="1"/>
    <col min="1283" max="1283" width="15.00390625" style="5" customWidth="1"/>
    <col min="1284" max="1284" width="15.875" style="5" customWidth="1"/>
    <col min="1285" max="1285" width="14.75390625" style="5" customWidth="1"/>
    <col min="1286" max="1286" width="15.25390625" style="5" customWidth="1"/>
    <col min="1287" max="1287" width="10.75390625" style="5" customWidth="1"/>
    <col min="1288" max="1536" width="9.00390625" style="5" customWidth="1"/>
    <col min="1537" max="1537" width="16.125" style="5" customWidth="1"/>
    <col min="1538" max="1538" width="4.375" style="5" customWidth="1"/>
    <col min="1539" max="1539" width="15.00390625" style="5" customWidth="1"/>
    <col min="1540" max="1540" width="15.875" style="5" customWidth="1"/>
    <col min="1541" max="1541" width="14.75390625" style="5" customWidth="1"/>
    <col min="1542" max="1542" width="15.25390625" style="5" customWidth="1"/>
    <col min="1543" max="1543" width="10.75390625" style="5" customWidth="1"/>
    <col min="1544" max="1792" width="9.00390625" style="5" customWidth="1"/>
    <col min="1793" max="1793" width="16.125" style="5" customWidth="1"/>
    <col min="1794" max="1794" width="4.375" style="5" customWidth="1"/>
    <col min="1795" max="1795" width="15.00390625" style="5" customWidth="1"/>
    <col min="1796" max="1796" width="15.875" style="5" customWidth="1"/>
    <col min="1797" max="1797" width="14.75390625" style="5" customWidth="1"/>
    <col min="1798" max="1798" width="15.25390625" style="5" customWidth="1"/>
    <col min="1799" max="1799" width="10.75390625" style="5" customWidth="1"/>
    <col min="1800" max="2048" width="9.00390625" style="5" customWidth="1"/>
    <col min="2049" max="2049" width="16.125" style="5" customWidth="1"/>
    <col min="2050" max="2050" width="4.375" style="5" customWidth="1"/>
    <col min="2051" max="2051" width="15.00390625" style="5" customWidth="1"/>
    <col min="2052" max="2052" width="15.875" style="5" customWidth="1"/>
    <col min="2053" max="2053" width="14.75390625" style="5" customWidth="1"/>
    <col min="2054" max="2054" width="15.25390625" style="5" customWidth="1"/>
    <col min="2055" max="2055" width="10.75390625" style="5" customWidth="1"/>
    <col min="2056" max="2304" width="9.00390625" style="5" customWidth="1"/>
    <col min="2305" max="2305" width="16.125" style="5" customWidth="1"/>
    <col min="2306" max="2306" width="4.375" style="5" customWidth="1"/>
    <col min="2307" max="2307" width="15.00390625" style="5" customWidth="1"/>
    <col min="2308" max="2308" width="15.875" style="5" customWidth="1"/>
    <col min="2309" max="2309" width="14.75390625" style="5" customWidth="1"/>
    <col min="2310" max="2310" width="15.25390625" style="5" customWidth="1"/>
    <col min="2311" max="2311" width="10.75390625" style="5" customWidth="1"/>
    <col min="2312" max="2560" width="9.00390625" style="5" customWidth="1"/>
    <col min="2561" max="2561" width="16.125" style="5" customWidth="1"/>
    <col min="2562" max="2562" width="4.375" style="5" customWidth="1"/>
    <col min="2563" max="2563" width="15.00390625" style="5" customWidth="1"/>
    <col min="2564" max="2564" width="15.875" style="5" customWidth="1"/>
    <col min="2565" max="2565" width="14.75390625" style="5" customWidth="1"/>
    <col min="2566" max="2566" width="15.25390625" style="5" customWidth="1"/>
    <col min="2567" max="2567" width="10.75390625" style="5" customWidth="1"/>
    <col min="2568" max="2816" width="9.00390625" style="5" customWidth="1"/>
    <col min="2817" max="2817" width="16.125" style="5" customWidth="1"/>
    <col min="2818" max="2818" width="4.375" style="5" customWidth="1"/>
    <col min="2819" max="2819" width="15.00390625" style="5" customWidth="1"/>
    <col min="2820" max="2820" width="15.875" style="5" customWidth="1"/>
    <col min="2821" max="2821" width="14.75390625" style="5" customWidth="1"/>
    <col min="2822" max="2822" width="15.25390625" style="5" customWidth="1"/>
    <col min="2823" max="2823" width="10.75390625" style="5" customWidth="1"/>
    <col min="2824" max="3072" width="9.00390625" style="5" customWidth="1"/>
    <col min="3073" max="3073" width="16.125" style="5" customWidth="1"/>
    <col min="3074" max="3074" width="4.375" style="5" customWidth="1"/>
    <col min="3075" max="3075" width="15.00390625" style="5" customWidth="1"/>
    <col min="3076" max="3076" width="15.875" style="5" customWidth="1"/>
    <col min="3077" max="3077" width="14.75390625" style="5" customWidth="1"/>
    <col min="3078" max="3078" width="15.25390625" style="5" customWidth="1"/>
    <col min="3079" max="3079" width="10.75390625" style="5" customWidth="1"/>
    <col min="3080" max="3328" width="9.00390625" style="5" customWidth="1"/>
    <col min="3329" max="3329" width="16.125" style="5" customWidth="1"/>
    <col min="3330" max="3330" width="4.375" style="5" customWidth="1"/>
    <col min="3331" max="3331" width="15.00390625" style="5" customWidth="1"/>
    <col min="3332" max="3332" width="15.875" style="5" customWidth="1"/>
    <col min="3333" max="3333" width="14.75390625" style="5" customWidth="1"/>
    <col min="3334" max="3334" width="15.25390625" style="5" customWidth="1"/>
    <col min="3335" max="3335" width="10.75390625" style="5" customWidth="1"/>
    <col min="3336" max="3584" width="9.00390625" style="5" customWidth="1"/>
    <col min="3585" max="3585" width="16.125" style="5" customWidth="1"/>
    <col min="3586" max="3586" width="4.375" style="5" customWidth="1"/>
    <col min="3587" max="3587" width="15.00390625" style="5" customWidth="1"/>
    <col min="3588" max="3588" width="15.875" style="5" customWidth="1"/>
    <col min="3589" max="3589" width="14.75390625" style="5" customWidth="1"/>
    <col min="3590" max="3590" width="15.25390625" style="5" customWidth="1"/>
    <col min="3591" max="3591" width="10.75390625" style="5" customWidth="1"/>
    <col min="3592" max="3840" width="9.00390625" style="5" customWidth="1"/>
    <col min="3841" max="3841" width="16.125" style="5" customWidth="1"/>
    <col min="3842" max="3842" width="4.375" style="5" customWidth="1"/>
    <col min="3843" max="3843" width="15.00390625" style="5" customWidth="1"/>
    <col min="3844" max="3844" width="15.875" style="5" customWidth="1"/>
    <col min="3845" max="3845" width="14.75390625" style="5" customWidth="1"/>
    <col min="3846" max="3846" width="15.25390625" style="5" customWidth="1"/>
    <col min="3847" max="3847" width="10.75390625" style="5" customWidth="1"/>
    <col min="3848" max="4096" width="9.00390625" style="5" customWidth="1"/>
    <col min="4097" max="4097" width="16.125" style="5" customWidth="1"/>
    <col min="4098" max="4098" width="4.375" style="5" customWidth="1"/>
    <col min="4099" max="4099" width="15.00390625" style="5" customWidth="1"/>
    <col min="4100" max="4100" width="15.875" style="5" customWidth="1"/>
    <col min="4101" max="4101" width="14.75390625" style="5" customWidth="1"/>
    <col min="4102" max="4102" width="15.25390625" style="5" customWidth="1"/>
    <col min="4103" max="4103" width="10.75390625" style="5" customWidth="1"/>
    <col min="4104" max="4352" width="9.00390625" style="5" customWidth="1"/>
    <col min="4353" max="4353" width="16.125" style="5" customWidth="1"/>
    <col min="4354" max="4354" width="4.375" style="5" customWidth="1"/>
    <col min="4355" max="4355" width="15.00390625" style="5" customWidth="1"/>
    <col min="4356" max="4356" width="15.875" style="5" customWidth="1"/>
    <col min="4357" max="4357" width="14.75390625" style="5" customWidth="1"/>
    <col min="4358" max="4358" width="15.25390625" style="5" customWidth="1"/>
    <col min="4359" max="4359" width="10.75390625" style="5" customWidth="1"/>
    <col min="4360" max="4608" width="9.00390625" style="5" customWidth="1"/>
    <col min="4609" max="4609" width="16.125" style="5" customWidth="1"/>
    <col min="4610" max="4610" width="4.375" style="5" customWidth="1"/>
    <col min="4611" max="4611" width="15.00390625" style="5" customWidth="1"/>
    <col min="4612" max="4612" width="15.875" style="5" customWidth="1"/>
    <col min="4613" max="4613" width="14.75390625" style="5" customWidth="1"/>
    <col min="4614" max="4614" width="15.25390625" style="5" customWidth="1"/>
    <col min="4615" max="4615" width="10.75390625" style="5" customWidth="1"/>
    <col min="4616" max="4864" width="9.00390625" style="5" customWidth="1"/>
    <col min="4865" max="4865" width="16.125" style="5" customWidth="1"/>
    <col min="4866" max="4866" width="4.375" style="5" customWidth="1"/>
    <col min="4867" max="4867" width="15.00390625" style="5" customWidth="1"/>
    <col min="4868" max="4868" width="15.875" style="5" customWidth="1"/>
    <col min="4869" max="4869" width="14.75390625" style="5" customWidth="1"/>
    <col min="4870" max="4870" width="15.25390625" style="5" customWidth="1"/>
    <col min="4871" max="4871" width="10.75390625" style="5" customWidth="1"/>
    <col min="4872" max="5120" width="9.00390625" style="5" customWidth="1"/>
    <col min="5121" max="5121" width="16.125" style="5" customWidth="1"/>
    <col min="5122" max="5122" width="4.375" style="5" customWidth="1"/>
    <col min="5123" max="5123" width="15.00390625" style="5" customWidth="1"/>
    <col min="5124" max="5124" width="15.875" style="5" customWidth="1"/>
    <col min="5125" max="5125" width="14.75390625" style="5" customWidth="1"/>
    <col min="5126" max="5126" width="15.25390625" style="5" customWidth="1"/>
    <col min="5127" max="5127" width="10.75390625" style="5" customWidth="1"/>
    <col min="5128" max="5376" width="9.00390625" style="5" customWidth="1"/>
    <col min="5377" max="5377" width="16.125" style="5" customWidth="1"/>
    <col min="5378" max="5378" width="4.375" style="5" customWidth="1"/>
    <col min="5379" max="5379" width="15.00390625" style="5" customWidth="1"/>
    <col min="5380" max="5380" width="15.875" style="5" customWidth="1"/>
    <col min="5381" max="5381" width="14.75390625" style="5" customWidth="1"/>
    <col min="5382" max="5382" width="15.25390625" style="5" customWidth="1"/>
    <col min="5383" max="5383" width="10.75390625" style="5" customWidth="1"/>
    <col min="5384" max="5632" width="9.00390625" style="5" customWidth="1"/>
    <col min="5633" max="5633" width="16.125" style="5" customWidth="1"/>
    <col min="5634" max="5634" width="4.375" style="5" customWidth="1"/>
    <col min="5635" max="5635" width="15.00390625" style="5" customWidth="1"/>
    <col min="5636" max="5636" width="15.875" style="5" customWidth="1"/>
    <col min="5637" max="5637" width="14.75390625" style="5" customWidth="1"/>
    <col min="5638" max="5638" width="15.25390625" style="5" customWidth="1"/>
    <col min="5639" max="5639" width="10.75390625" style="5" customWidth="1"/>
    <col min="5640" max="5888" width="9.00390625" style="5" customWidth="1"/>
    <col min="5889" max="5889" width="16.125" style="5" customWidth="1"/>
    <col min="5890" max="5890" width="4.375" style="5" customWidth="1"/>
    <col min="5891" max="5891" width="15.00390625" style="5" customWidth="1"/>
    <col min="5892" max="5892" width="15.875" style="5" customWidth="1"/>
    <col min="5893" max="5893" width="14.75390625" style="5" customWidth="1"/>
    <col min="5894" max="5894" width="15.25390625" style="5" customWidth="1"/>
    <col min="5895" max="5895" width="10.75390625" style="5" customWidth="1"/>
    <col min="5896" max="6144" width="9.00390625" style="5" customWidth="1"/>
    <col min="6145" max="6145" width="16.125" style="5" customWidth="1"/>
    <col min="6146" max="6146" width="4.375" style="5" customWidth="1"/>
    <col min="6147" max="6147" width="15.00390625" style="5" customWidth="1"/>
    <col min="6148" max="6148" width="15.875" style="5" customWidth="1"/>
    <col min="6149" max="6149" width="14.75390625" style="5" customWidth="1"/>
    <col min="6150" max="6150" width="15.25390625" style="5" customWidth="1"/>
    <col min="6151" max="6151" width="10.75390625" style="5" customWidth="1"/>
    <col min="6152" max="6400" width="9.00390625" style="5" customWidth="1"/>
    <col min="6401" max="6401" width="16.125" style="5" customWidth="1"/>
    <col min="6402" max="6402" width="4.375" style="5" customWidth="1"/>
    <col min="6403" max="6403" width="15.00390625" style="5" customWidth="1"/>
    <col min="6404" max="6404" width="15.875" style="5" customWidth="1"/>
    <col min="6405" max="6405" width="14.75390625" style="5" customWidth="1"/>
    <col min="6406" max="6406" width="15.25390625" style="5" customWidth="1"/>
    <col min="6407" max="6407" width="10.75390625" style="5" customWidth="1"/>
    <col min="6408" max="6656" width="9.00390625" style="5" customWidth="1"/>
    <col min="6657" max="6657" width="16.125" style="5" customWidth="1"/>
    <col min="6658" max="6658" width="4.375" style="5" customWidth="1"/>
    <col min="6659" max="6659" width="15.00390625" style="5" customWidth="1"/>
    <col min="6660" max="6660" width="15.875" style="5" customWidth="1"/>
    <col min="6661" max="6661" width="14.75390625" style="5" customWidth="1"/>
    <col min="6662" max="6662" width="15.25390625" style="5" customWidth="1"/>
    <col min="6663" max="6663" width="10.75390625" style="5" customWidth="1"/>
    <col min="6664" max="6912" width="9.00390625" style="5" customWidth="1"/>
    <col min="6913" max="6913" width="16.125" style="5" customWidth="1"/>
    <col min="6914" max="6914" width="4.375" style="5" customWidth="1"/>
    <col min="6915" max="6915" width="15.00390625" style="5" customWidth="1"/>
    <col min="6916" max="6916" width="15.875" style="5" customWidth="1"/>
    <col min="6917" max="6917" width="14.75390625" style="5" customWidth="1"/>
    <col min="6918" max="6918" width="15.25390625" style="5" customWidth="1"/>
    <col min="6919" max="6919" width="10.75390625" style="5" customWidth="1"/>
    <col min="6920" max="7168" width="9.00390625" style="5" customWidth="1"/>
    <col min="7169" max="7169" width="16.125" style="5" customWidth="1"/>
    <col min="7170" max="7170" width="4.375" style="5" customWidth="1"/>
    <col min="7171" max="7171" width="15.00390625" style="5" customWidth="1"/>
    <col min="7172" max="7172" width="15.875" style="5" customWidth="1"/>
    <col min="7173" max="7173" width="14.75390625" style="5" customWidth="1"/>
    <col min="7174" max="7174" width="15.25390625" style="5" customWidth="1"/>
    <col min="7175" max="7175" width="10.75390625" style="5" customWidth="1"/>
    <col min="7176" max="7424" width="9.00390625" style="5" customWidth="1"/>
    <col min="7425" max="7425" width="16.125" style="5" customWidth="1"/>
    <col min="7426" max="7426" width="4.375" style="5" customWidth="1"/>
    <col min="7427" max="7427" width="15.00390625" style="5" customWidth="1"/>
    <col min="7428" max="7428" width="15.875" style="5" customWidth="1"/>
    <col min="7429" max="7429" width="14.75390625" style="5" customWidth="1"/>
    <col min="7430" max="7430" width="15.25390625" style="5" customWidth="1"/>
    <col min="7431" max="7431" width="10.75390625" style="5" customWidth="1"/>
    <col min="7432" max="7680" width="9.00390625" style="5" customWidth="1"/>
    <col min="7681" max="7681" width="16.125" style="5" customWidth="1"/>
    <col min="7682" max="7682" width="4.375" style="5" customWidth="1"/>
    <col min="7683" max="7683" width="15.00390625" style="5" customWidth="1"/>
    <col min="7684" max="7684" width="15.875" style="5" customWidth="1"/>
    <col min="7685" max="7685" width="14.75390625" style="5" customWidth="1"/>
    <col min="7686" max="7686" width="15.25390625" style="5" customWidth="1"/>
    <col min="7687" max="7687" width="10.75390625" style="5" customWidth="1"/>
    <col min="7688" max="7936" width="9.00390625" style="5" customWidth="1"/>
    <col min="7937" max="7937" width="16.125" style="5" customWidth="1"/>
    <col min="7938" max="7938" width="4.375" style="5" customWidth="1"/>
    <col min="7939" max="7939" width="15.00390625" style="5" customWidth="1"/>
    <col min="7940" max="7940" width="15.875" style="5" customWidth="1"/>
    <col min="7941" max="7941" width="14.75390625" style="5" customWidth="1"/>
    <col min="7942" max="7942" width="15.25390625" style="5" customWidth="1"/>
    <col min="7943" max="7943" width="10.75390625" style="5" customWidth="1"/>
    <col min="7944" max="8192" width="9.00390625" style="5" customWidth="1"/>
    <col min="8193" max="8193" width="16.125" style="5" customWidth="1"/>
    <col min="8194" max="8194" width="4.375" style="5" customWidth="1"/>
    <col min="8195" max="8195" width="15.00390625" style="5" customWidth="1"/>
    <col min="8196" max="8196" width="15.875" style="5" customWidth="1"/>
    <col min="8197" max="8197" width="14.75390625" style="5" customWidth="1"/>
    <col min="8198" max="8198" width="15.25390625" style="5" customWidth="1"/>
    <col min="8199" max="8199" width="10.75390625" style="5" customWidth="1"/>
    <col min="8200" max="8448" width="9.00390625" style="5" customWidth="1"/>
    <col min="8449" max="8449" width="16.125" style="5" customWidth="1"/>
    <col min="8450" max="8450" width="4.375" style="5" customWidth="1"/>
    <col min="8451" max="8451" width="15.00390625" style="5" customWidth="1"/>
    <col min="8452" max="8452" width="15.875" style="5" customWidth="1"/>
    <col min="8453" max="8453" width="14.75390625" style="5" customWidth="1"/>
    <col min="8454" max="8454" width="15.25390625" style="5" customWidth="1"/>
    <col min="8455" max="8455" width="10.75390625" style="5" customWidth="1"/>
    <col min="8456" max="8704" width="9.00390625" style="5" customWidth="1"/>
    <col min="8705" max="8705" width="16.125" style="5" customWidth="1"/>
    <col min="8706" max="8706" width="4.375" style="5" customWidth="1"/>
    <col min="8707" max="8707" width="15.00390625" style="5" customWidth="1"/>
    <col min="8708" max="8708" width="15.875" style="5" customWidth="1"/>
    <col min="8709" max="8709" width="14.75390625" style="5" customWidth="1"/>
    <col min="8710" max="8710" width="15.25390625" style="5" customWidth="1"/>
    <col min="8711" max="8711" width="10.75390625" style="5" customWidth="1"/>
    <col min="8712" max="8960" width="9.00390625" style="5" customWidth="1"/>
    <col min="8961" max="8961" width="16.125" style="5" customWidth="1"/>
    <col min="8962" max="8962" width="4.375" style="5" customWidth="1"/>
    <col min="8963" max="8963" width="15.00390625" style="5" customWidth="1"/>
    <col min="8964" max="8964" width="15.875" style="5" customWidth="1"/>
    <col min="8965" max="8965" width="14.75390625" style="5" customWidth="1"/>
    <col min="8966" max="8966" width="15.25390625" style="5" customWidth="1"/>
    <col min="8967" max="8967" width="10.75390625" style="5" customWidth="1"/>
    <col min="8968" max="9216" width="9.00390625" style="5" customWidth="1"/>
    <col min="9217" max="9217" width="16.125" style="5" customWidth="1"/>
    <col min="9218" max="9218" width="4.375" style="5" customWidth="1"/>
    <col min="9219" max="9219" width="15.00390625" style="5" customWidth="1"/>
    <col min="9220" max="9220" width="15.875" style="5" customWidth="1"/>
    <col min="9221" max="9221" width="14.75390625" style="5" customWidth="1"/>
    <col min="9222" max="9222" width="15.25390625" style="5" customWidth="1"/>
    <col min="9223" max="9223" width="10.75390625" style="5" customWidth="1"/>
    <col min="9224" max="9472" width="9.00390625" style="5" customWidth="1"/>
    <col min="9473" max="9473" width="16.125" style="5" customWidth="1"/>
    <col min="9474" max="9474" width="4.375" style="5" customWidth="1"/>
    <col min="9475" max="9475" width="15.00390625" style="5" customWidth="1"/>
    <col min="9476" max="9476" width="15.875" style="5" customWidth="1"/>
    <col min="9477" max="9477" width="14.75390625" style="5" customWidth="1"/>
    <col min="9478" max="9478" width="15.25390625" style="5" customWidth="1"/>
    <col min="9479" max="9479" width="10.75390625" style="5" customWidth="1"/>
    <col min="9480" max="9728" width="9.00390625" style="5" customWidth="1"/>
    <col min="9729" max="9729" width="16.125" style="5" customWidth="1"/>
    <col min="9730" max="9730" width="4.375" style="5" customWidth="1"/>
    <col min="9731" max="9731" width="15.00390625" style="5" customWidth="1"/>
    <col min="9732" max="9732" width="15.875" style="5" customWidth="1"/>
    <col min="9733" max="9733" width="14.75390625" style="5" customWidth="1"/>
    <col min="9734" max="9734" width="15.25390625" style="5" customWidth="1"/>
    <col min="9735" max="9735" width="10.75390625" style="5" customWidth="1"/>
    <col min="9736" max="9984" width="9.00390625" style="5" customWidth="1"/>
    <col min="9985" max="9985" width="16.125" style="5" customWidth="1"/>
    <col min="9986" max="9986" width="4.375" style="5" customWidth="1"/>
    <col min="9987" max="9987" width="15.00390625" style="5" customWidth="1"/>
    <col min="9988" max="9988" width="15.875" style="5" customWidth="1"/>
    <col min="9989" max="9989" width="14.75390625" style="5" customWidth="1"/>
    <col min="9990" max="9990" width="15.25390625" style="5" customWidth="1"/>
    <col min="9991" max="9991" width="10.75390625" style="5" customWidth="1"/>
    <col min="9992" max="10240" width="9.00390625" style="5" customWidth="1"/>
    <col min="10241" max="10241" width="16.125" style="5" customWidth="1"/>
    <col min="10242" max="10242" width="4.375" style="5" customWidth="1"/>
    <col min="10243" max="10243" width="15.00390625" style="5" customWidth="1"/>
    <col min="10244" max="10244" width="15.875" style="5" customWidth="1"/>
    <col min="10245" max="10245" width="14.75390625" style="5" customWidth="1"/>
    <col min="10246" max="10246" width="15.25390625" style="5" customWidth="1"/>
    <col min="10247" max="10247" width="10.75390625" style="5" customWidth="1"/>
    <col min="10248" max="10496" width="9.00390625" style="5" customWidth="1"/>
    <col min="10497" max="10497" width="16.125" style="5" customWidth="1"/>
    <col min="10498" max="10498" width="4.375" style="5" customWidth="1"/>
    <col min="10499" max="10499" width="15.00390625" style="5" customWidth="1"/>
    <col min="10500" max="10500" width="15.875" style="5" customWidth="1"/>
    <col min="10501" max="10501" width="14.75390625" style="5" customWidth="1"/>
    <col min="10502" max="10502" width="15.25390625" style="5" customWidth="1"/>
    <col min="10503" max="10503" width="10.75390625" style="5" customWidth="1"/>
    <col min="10504" max="10752" width="9.00390625" style="5" customWidth="1"/>
    <col min="10753" max="10753" width="16.125" style="5" customWidth="1"/>
    <col min="10754" max="10754" width="4.375" style="5" customWidth="1"/>
    <col min="10755" max="10755" width="15.00390625" style="5" customWidth="1"/>
    <col min="10756" max="10756" width="15.875" style="5" customWidth="1"/>
    <col min="10757" max="10757" width="14.75390625" style="5" customWidth="1"/>
    <col min="10758" max="10758" width="15.25390625" style="5" customWidth="1"/>
    <col min="10759" max="10759" width="10.75390625" style="5" customWidth="1"/>
    <col min="10760" max="11008" width="9.00390625" style="5" customWidth="1"/>
    <col min="11009" max="11009" width="16.125" style="5" customWidth="1"/>
    <col min="11010" max="11010" width="4.375" style="5" customWidth="1"/>
    <col min="11011" max="11011" width="15.00390625" style="5" customWidth="1"/>
    <col min="11012" max="11012" width="15.875" style="5" customWidth="1"/>
    <col min="11013" max="11013" width="14.75390625" style="5" customWidth="1"/>
    <col min="11014" max="11014" width="15.25390625" style="5" customWidth="1"/>
    <col min="11015" max="11015" width="10.75390625" style="5" customWidth="1"/>
    <col min="11016" max="11264" width="9.00390625" style="5" customWidth="1"/>
    <col min="11265" max="11265" width="16.125" style="5" customWidth="1"/>
    <col min="11266" max="11266" width="4.375" style="5" customWidth="1"/>
    <col min="11267" max="11267" width="15.00390625" style="5" customWidth="1"/>
    <col min="11268" max="11268" width="15.875" style="5" customWidth="1"/>
    <col min="11269" max="11269" width="14.75390625" style="5" customWidth="1"/>
    <col min="11270" max="11270" width="15.25390625" style="5" customWidth="1"/>
    <col min="11271" max="11271" width="10.75390625" style="5" customWidth="1"/>
    <col min="11272" max="11520" width="9.00390625" style="5" customWidth="1"/>
    <col min="11521" max="11521" width="16.125" style="5" customWidth="1"/>
    <col min="11522" max="11522" width="4.375" style="5" customWidth="1"/>
    <col min="11523" max="11523" width="15.00390625" style="5" customWidth="1"/>
    <col min="11524" max="11524" width="15.875" style="5" customWidth="1"/>
    <col min="11525" max="11525" width="14.75390625" style="5" customWidth="1"/>
    <col min="11526" max="11526" width="15.25390625" style="5" customWidth="1"/>
    <col min="11527" max="11527" width="10.75390625" style="5" customWidth="1"/>
    <col min="11528" max="11776" width="9.00390625" style="5" customWidth="1"/>
    <col min="11777" max="11777" width="16.125" style="5" customWidth="1"/>
    <col min="11778" max="11778" width="4.375" style="5" customWidth="1"/>
    <col min="11779" max="11779" width="15.00390625" style="5" customWidth="1"/>
    <col min="11780" max="11780" width="15.875" style="5" customWidth="1"/>
    <col min="11781" max="11781" width="14.75390625" style="5" customWidth="1"/>
    <col min="11782" max="11782" width="15.25390625" style="5" customWidth="1"/>
    <col min="11783" max="11783" width="10.75390625" style="5" customWidth="1"/>
    <col min="11784" max="12032" width="9.00390625" style="5" customWidth="1"/>
    <col min="12033" max="12033" width="16.125" style="5" customWidth="1"/>
    <col min="12034" max="12034" width="4.375" style="5" customWidth="1"/>
    <col min="12035" max="12035" width="15.00390625" style="5" customWidth="1"/>
    <col min="12036" max="12036" width="15.875" style="5" customWidth="1"/>
    <col min="12037" max="12037" width="14.75390625" style="5" customWidth="1"/>
    <col min="12038" max="12038" width="15.25390625" style="5" customWidth="1"/>
    <col min="12039" max="12039" width="10.75390625" style="5" customWidth="1"/>
    <col min="12040" max="12288" width="9.00390625" style="5" customWidth="1"/>
    <col min="12289" max="12289" width="16.125" style="5" customWidth="1"/>
    <col min="12290" max="12290" width="4.375" style="5" customWidth="1"/>
    <col min="12291" max="12291" width="15.00390625" style="5" customWidth="1"/>
    <col min="12292" max="12292" width="15.875" style="5" customWidth="1"/>
    <col min="12293" max="12293" width="14.75390625" style="5" customWidth="1"/>
    <col min="12294" max="12294" width="15.25390625" style="5" customWidth="1"/>
    <col min="12295" max="12295" width="10.75390625" style="5" customWidth="1"/>
    <col min="12296" max="12544" width="9.00390625" style="5" customWidth="1"/>
    <col min="12545" max="12545" width="16.125" style="5" customWidth="1"/>
    <col min="12546" max="12546" width="4.375" style="5" customWidth="1"/>
    <col min="12547" max="12547" width="15.00390625" style="5" customWidth="1"/>
    <col min="12548" max="12548" width="15.875" style="5" customWidth="1"/>
    <col min="12549" max="12549" width="14.75390625" style="5" customWidth="1"/>
    <col min="12550" max="12550" width="15.25390625" style="5" customWidth="1"/>
    <col min="12551" max="12551" width="10.75390625" style="5" customWidth="1"/>
    <col min="12552" max="12800" width="9.00390625" style="5" customWidth="1"/>
    <col min="12801" max="12801" width="16.125" style="5" customWidth="1"/>
    <col min="12802" max="12802" width="4.375" style="5" customWidth="1"/>
    <col min="12803" max="12803" width="15.00390625" style="5" customWidth="1"/>
    <col min="12804" max="12804" width="15.875" style="5" customWidth="1"/>
    <col min="12805" max="12805" width="14.75390625" style="5" customWidth="1"/>
    <col min="12806" max="12806" width="15.25390625" style="5" customWidth="1"/>
    <col min="12807" max="12807" width="10.75390625" style="5" customWidth="1"/>
    <col min="12808" max="13056" width="9.00390625" style="5" customWidth="1"/>
    <col min="13057" max="13057" width="16.125" style="5" customWidth="1"/>
    <col min="13058" max="13058" width="4.375" style="5" customWidth="1"/>
    <col min="13059" max="13059" width="15.00390625" style="5" customWidth="1"/>
    <col min="13060" max="13060" width="15.875" style="5" customWidth="1"/>
    <col min="13061" max="13061" width="14.75390625" style="5" customWidth="1"/>
    <col min="13062" max="13062" width="15.25390625" style="5" customWidth="1"/>
    <col min="13063" max="13063" width="10.75390625" style="5" customWidth="1"/>
    <col min="13064" max="13312" width="9.00390625" style="5" customWidth="1"/>
    <col min="13313" max="13313" width="16.125" style="5" customWidth="1"/>
    <col min="13314" max="13314" width="4.375" style="5" customWidth="1"/>
    <col min="13315" max="13315" width="15.00390625" style="5" customWidth="1"/>
    <col min="13316" max="13316" width="15.875" style="5" customWidth="1"/>
    <col min="13317" max="13317" width="14.75390625" style="5" customWidth="1"/>
    <col min="13318" max="13318" width="15.25390625" style="5" customWidth="1"/>
    <col min="13319" max="13319" width="10.75390625" style="5" customWidth="1"/>
    <col min="13320" max="13568" width="9.00390625" style="5" customWidth="1"/>
    <col min="13569" max="13569" width="16.125" style="5" customWidth="1"/>
    <col min="13570" max="13570" width="4.375" style="5" customWidth="1"/>
    <col min="13571" max="13571" width="15.00390625" style="5" customWidth="1"/>
    <col min="13572" max="13572" width="15.875" style="5" customWidth="1"/>
    <col min="13573" max="13573" width="14.75390625" style="5" customWidth="1"/>
    <col min="13574" max="13574" width="15.25390625" style="5" customWidth="1"/>
    <col min="13575" max="13575" width="10.75390625" style="5" customWidth="1"/>
    <col min="13576" max="13824" width="9.00390625" style="5" customWidth="1"/>
    <col min="13825" max="13825" width="16.125" style="5" customWidth="1"/>
    <col min="13826" max="13826" width="4.375" style="5" customWidth="1"/>
    <col min="13827" max="13827" width="15.00390625" style="5" customWidth="1"/>
    <col min="13828" max="13828" width="15.875" style="5" customWidth="1"/>
    <col min="13829" max="13829" width="14.75390625" style="5" customWidth="1"/>
    <col min="13830" max="13830" width="15.25390625" style="5" customWidth="1"/>
    <col min="13831" max="13831" width="10.75390625" style="5" customWidth="1"/>
    <col min="13832" max="14080" width="9.00390625" style="5" customWidth="1"/>
    <col min="14081" max="14081" width="16.125" style="5" customWidth="1"/>
    <col min="14082" max="14082" width="4.375" style="5" customWidth="1"/>
    <col min="14083" max="14083" width="15.00390625" style="5" customWidth="1"/>
    <col min="14084" max="14084" width="15.875" style="5" customWidth="1"/>
    <col min="14085" max="14085" width="14.75390625" style="5" customWidth="1"/>
    <col min="14086" max="14086" width="15.25390625" style="5" customWidth="1"/>
    <col min="14087" max="14087" width="10.75390625" style="5" customWidth="1"/>
    <col min="14088" max="14336" width="9.00390625" style="5" customWidth="1"/>
    <col min="14337" max="14337" width="16.125" style="5" customWidth="1"/>
    <col min="14338" max="14338" width="4.375" style="5" customWidth="1"/>
    <col min="14339" max="14339" width="15.00390625" style="5" customWidth="1"/>
    <col min="14340" max="14340" width="15.875" style="5" customWidth="1"/>
    <col min="14341" max="14341" width="14.75390625" style="5" customWidth="1"/>
    <col min="14342" max="14342" width="15.25390625" style="5" customWidth="1"/>
    <col min="14343" max="14343" width="10.75390625" style="5" customWidth="1"/>
    <col min="14344" max="14592" width="9.00390625" style="5" customWidth="1"/>
    <col min="14593" max="14593" width="16.125" style="5" customWidth="1"/>
    <col min="14594" max="14594" width="4.375" style="5" customWidth="1"/>
    <col min="14595" max="14595" width="15.00390625" style="5" customWidth="1"/>
    <col min="14596" max="14596" width="15.875" style="5" customWidth="1"/>
    <col min="14597" max="14597" width="14.75390625" style="5" customWidth="1"/>
    <col min="14598" max="14598" width="15.25390625" style="5" customWidth="1"/>
    <col min="14599" max="14599" width="10.75390625" style="5" customWidth="1"/>
    <col min="14600" max="14848" width="9.00390625" style="5" customWidth="1"/>
    <col min="14849" max="14849" width="16.125" style="5" customWidth="1"/>
    <col min="14850" max="14850" width="4.375" style="5" customWidth="1"/>
    <col min="14851" max="14851" width="15.00390625" style="5" customWidth="1"/>
    <col min="14852" max="14852" width="15.875" style="5" customWidth="1"/>
    <col min="14853" max="14853" width="14.75390625" style="5" customWidth="1"/>
    <col min="14854" max="14854" width="15.25390625" style="5" customWidth="1"/>
    <col min="14855" max="14855" width="10.75390625" style="5" customWidth="1"/>
    <col min="14856" max="15104" width="9.00390625" style="5" customWidth="1"/>
    <col min="15105" max="15105" width="16.125" style="5" customWidth="1"/>
    <col min="15106" max="15106" width="4.375" style="5" customWidth="1"/>
    <col min="15107" max="15107" width="15.00390625" style="5" customWidth="1"/>
    <col min="15108" max="15108" width="15.875" style="5" customWidth="1"/>
    <col min="15109" max="15109" width="14.75390625" style="5" customWidth="1"/>
    <col min="15110" max="15110" width="15.25390625" style="5" customWidth="1"/>
    <col min="15111" max="15111" width="10.75390625" style="5" customWidth="1"/>
    <col min="15112" max="15360" width="9.00390625" style="5" customWidth="1"/>
    <col min="15361" max="15361" width="16.125" style="5" customWidth="1"/>
    <col min="15362" max="15362" width="4.375" style="5" customWidth="1"/>
    <col min="15363" max="15363" width="15.00390625" style="5" customWidth="1"/>
    <col min="15364" max="15364" width="15.875" style="5" customWidth="1"/>
    <col min="15365" max="15365" width="14.75390625" style="5" customWidth="1"/>
    <col min="15366" max="15366" width="15.25390625" style="5" customWidth="1"/>
    <col min="15367" max="15367" width="10.75390625" style="5" customWidth="1"/>
    <col min="15368" max="15616" width="9.00390625" style="5" customWidth="1"/>
    <col min="15617" max="15617" width="16.125" style="5" customWidth="1"/>
    <col min="15618" max="15618" width="4.375" style="5" customWidth="1"/>
    <col min="15619" max="15619" width="15.00390625" style="5" customWidth="1"/>
    <col min="15620" max="15620" width="15.875" style="5" customWidth="1"/>
    <col min="15621" max="15621" width="14.75390625" style="5" customWidth="1"/>
    <col min="15622" max="15622" width="15.25390625" style="5" customWidth="1"/>
    <col min="15623" max="15623" width="10.75390625" style="5" customWidth="1"/>
    <col min="15624" max="15872" width="9.00390625" style="5" customWidth="1"/>
    <col min="15873" max="15873" width="16.125" style="5" customWidth="1"/>
    <col min="15874" max="15874" width="4.375" style="5" customWidth="1"/>
    <col min="15875" max="15875" width="15.00390625" style="5" customWidth="1"/>
    <col min="15876" max="15876" width="15.875" style="5" customWidth="1"/>
    <col min="15877" max="15877" width="14.75390625" style="5" customWidth="1"/>
    <col min="15878" max="15878" width="15.25390625" style="5" customWidth="1"/>
    <col min="15879" max="15879" width="10.75390625" style="5" customWidth="1"/>
    <col min="15880" max="16128" width="9.00390625" style="5" customWidth="1"/>
    <col min="16129" max="16129" width="16.125" style="5" customWidth="1"/>
    <col min="16130" max="16130" width="4.375" style="5" customWidth="1"/>
    <col min="16131" max="16131" width="15.00390625" style="5" customWidth="1"/>
    <col min="16132" max="16132" width="15.875" style="5" customWidth="1"/>
    <col min="16133" max="16133" width="14.75390625" style="5" customWidth="1"/>
    <col min="16134" max="16134" width="15.25390625" style="5" customWidth="1"/>
    <col min="16135" max="16135" width="10.75390625" style="5" customWidth="1"/>
    <col min="16136" max="16384" width="9.00390625" style="5" customWidth="1"/>
  </cols>
  <sheetData>
    <row r="1" spans="1:7" ht="27" customHeight="1">
      <c r="A1" s="276" t="s">
        <v>50</v>
      </c>
      <c r="B1" s="277"/>
      <c r="C1" s="277"/>
      <c r="D1" s="277"/>
      <c r="E1" s="277"/>
      <c r="F1" s="277"/>
      <c r="G1" s="277"/>
    </row>
    <row r="2" spans="1:7" ht="27" customHeight="1">
      <c r="A2" s="276" t="s">
        <v>51</v>
      </c>
      <c r="B2" s="277"/>
      <c r="C2" s="277"/>
      <c r="D2" s="277"/>
      <c r="E2" s="277"/>
      <c r="F2" s="277"/>
      <c r="G2" s="277"/>
    </row>
    <row r="3" spans="1:7" ht="27" customHeight="1">
      <c r="A3" s="276" t="s">
        <v>52</v>
      </c>
      <c r="B3" s="286"/>
      <c r="C3" s="286"/>
      <c r="D3" s="286"/>
      <c r="E3" s="286"/>
      <c r="F3" s="286"/>
      <c r="G3" s="287"/>
    </row>
    <row r="4" spans="1:7" ht="27" customHeight="1">
      <c r="A4" s="4" t="s">
        <v>53</v>
      </c>
      <c r="B4" s="3"/>
      <c r="C4" s="2"/>
      <c r="D4" s="6"/>
      <c r="E4" s="1"/>
      <c r="F4" s="284" t="s">
        <v>54</v>
      </c>
      <c r="G4" s="285"/>
    </row>
    <row r="5" spans="1:7" s="43" customFormat="1" ht="27" customHeight="1">
      <c r="A5" s="141" t="s">
        <v>55</v>
      </c>
      <c r="B5" s="280" t="s">
        <v>56</v>
      </c>
      <c r="C5" s="281"/>
      <c r="D5" s="42" t="s">
        <v>57</v>
      </c>
      <c r="E5" s="141" t="s">
        <v>58</v>
      </c>
      <c r="F5" s="278" t="s">
        <v>59</v>
      </c>
      <c r="G5" s="279"/>
    </row>
    <row r="6" spans="1:7" s="43" customFormat="1" ht="51.6" customHeight="1">
      <c r="A6" s="44" t="s">
        <v>0</v>
      </c>
      <c r="B6" s="282"/>
      <c r="C6" s="283"/>
      <c r="D6" s="45" t="s">
        <v>60</v>
      </c>
      <c r="E6" s="44" t="s">
        <v>61</v>
      </c>
      <c r="F6" s="46" t="s">
        <v>62</v>
      </c>
      <c r="G6" s="47" t="s">
        <v>63</v>
      </c>
    </row>
    <row r="7" spans="1:7" s="55" customFormat="1" ht="27" customHeight="1">
      <c r="A7" s="48"/>
      <c r="B7" s="49" t="s">
        <v>64</v>
      </c>
      <c r="C7" s="50"/>
      <c r="D7" s="51"/>
      <c r="E7" s="52"/>
      <c r="F7" s="53"/>
      <c r="G7" s="54"/>
    </row>
    <row r="8" spans="1:7" ht="27" customHeight="1">
      <c r="A8" s="56">
        <f>'[1]10.收入明細表(p28)'!A9</f>
        <v>559686220</v>
      </c>
      <c r="B8" s="57"/>
      <c r="C8" s="58" t="s">
        <v>1</v>
      </c>
      <c r="D8" s="59">
        <f>'[1]10.收入明細表(p28)'!E9</f>
        <v>559011000</v>
      </c>
      <c r="E8" s="59">
        <f>'[1]10.收入明細表(p28)'!F9</f>
        <v>562120000</v>
      </c>
      <c r="F8" s="60">
        <f aca="true" t="shared" si="0" ref="F8:F14">D8-E8</f>
        <v>-3109000</v>
      </c>
      <c r="G8" s="61">
        <f>F8/E8</f>
        <v>-0.005530847505870633</v>
      </c>
    </row>
    <row r="9" spans="1:7" ht="27" customHeight="1">
      <c r="A9" s="56">
        <f>'[1]10.收入明細表(p28)'!A13</f>
        <v>6577940</v>
      </c>
      <c r="B9" s="57"/>
      <c r="C9" s="62" t="s">
        <v>2</v>
      </c>
      <c r="D9" s="59">
        <f>'[1]10.收入明細表(p28)'!E13</f>
        <v>8483000</v>
      </c>
      <c r="E9" s="59">
        <f>'[1]10.收入明細表(p28)'!F13</f>
        <v>7754000</v>
      </c>
      <c r="F9" s="60">
        <f t="shared" si="0"/>
        <v>729000</v>
      </c>
      <c r="G9" s="61">
        <f aca="true" t="shared" si="1" ref="G9:G14">F9/E9</f>
        <v>0.09401599174619552</v>
      </c>
    </row>
    <row r="10" spans="1:7" ht="27" customHeight="1">
      <c r="A10" s="56">
        <f>'[1]10.收入明細表(p28)'!A14</f>
        <v>37933142</v>
      </c>
      <c r="B10" s="57"/>
      <c r="C10" s="62" t="s">
        <v>65</v>
      </c>
      <c r="D10" s="59">
        <f>'[1]10.收入明細表(p28)'!E14</f>
        <v>30020000</v>
      </c>
      <c r="E10" s="59">
        <f>'[1]10.收入明細表(p28)'!F14</f>
        <v>27000000</v>
      </c>
      <c r="F10" s="60">
        <f t="shared" si="0"/>
        <v>3020000</v>
      </c>
      <c r="G10" s="61">
        <f t="shared" si="1"/>
        <v>0.11185185185185186</v>
      </c>
    </row>
    <row r="11" spans="1:7" ht="27" customHeight="1">
      <c r="A11" s="56">
        <f>'[1]10.收入明細表(p28)'!A15</f>
        <v>138040905</v>
      </c>
      <c r="B11" s="57"/>
      <c r="C11" s="63" t="s">
        <v>3</v>
      </c>
      <c r="D11" s="59">
        <f>'[1]10.收入明細表(p28)'!E15</f>
        <v>98250000</v>
      </c>
      <c r="E11" s="59">
        <f>'[1]10.收入明細表(p28)'!F15</f>
        <v>103800000</v>
      </c>
      <c r="F11" s="60">
        <f t="shared" si="0"/>
        <v>-5550000</v>
      </c>
      <c r="G11" s="61">
        <f t="shared" si="1"/>
        <v>-0.05346820809248555</v>
      </c>
    </row>
    <row r="12" spans="1:7" ht="27" customHeight="1">
      <c r="A12" s="56">
        <f>'[1]10.收入明細表(p28)'!A18</f>
        <v>5654580</v>
      </c>
      <c r="B12" s="57"/>
      <c r="C12" s="62" t="s">
        <v>4</v>
      </c>
      <c r="D12" s="59">
        <f>'[1]10.收入明細表(p28)'!E18</f>
        <v>4237000</v>
      </c>
      <c r="E12" s="59">
        <f>'[1]10.收入明細表(p28)'!F18</f>
        <v>4378000</v>
      </c>
      <c r="F12" s="60">
        <f t="shared" si="0"/>
        <v>-141000</v>
      </c>
      <c r="G12" s="61">
        <f t="shared" si="1"/>
        <v>-0.03220648698035633</v>
      </c>
    </row>
    <row r="13" spans="1:7" ht="27" customHeight="1">
      <c r="A13" s="56">
        <f>'[1]10.收入明細表(p28)'!A21</f>
        <v>29005420</v>
      </c>
      <c r="B13" s="57"/>
      <c r="C13" s="62" t="s">
        <v>5</v>
      </c>
      <c r="D13" s="59">
        <f>'[1]10.收入明細表(p28)'!E21</f>
        <v>25699000</v>
      </c>
      <c r="E13" s="59">
        <f>'[1]10.收入明細表(p28)'!F21</f>
        <v>27108000</v>
      </c>
      <c r="F13" s="60">
        <f t="shared" si="0"/>
        <v>-1409000</v>
      </c>
      <c r="G13" s="61">
        <f t="shared" si="1"/>
        <v>-0.05197727608086174</v>
      </c>
    </row>
    <row r="14" spans="1:7" ht="27" customHeight="1">
      <c r="A14" s="64">
        <f>SUM(A8:A13)</f>
        <v>776898207</v>
      </c>
      <c r="B14" s="57"/>
      <c r="C14" s="62" t="s">
        <v>66</v>
      </c>
      <c r="D14" s="65">
        <f>SUM(D8:D13)</f>
        <v>725700000</v>
      </c>
      <c r="E14" s="65">
        <f>SUM(E8:E13)</f>
        <v>732160000</v>
      </c>
      <c r="F14" s="66">
        <f t="shared" si="0"/>
        <v>-6460000</v>
      </c>
      <c r="G14" s="67">
        <f t="shared" si="1"/>
        <v>-0.008823208041958042</v>
      </c>
    </row>
    <row r="15" spans="1:7" s="72" customFormat="1" ht="27" customHeight="1">
      <c r="A15" s="56"/>
      <c r="B15" s="68" t="s">
        <v>67</v>
      </c>
      <c r="C15" s="69"/>
      <c r="D15" s="70"/>
      <c r="E15" s="71"/>
      <c r="F15" s="60"/>
      <c r="G15" s="61"/>
    </row>
    <row r="16" spans="1:7" s="72" customFormat="1" ht="27" customHeight="1">
      <c r="A16" s="56">
        <f>'[1]22.支出明細表(p47~48)'!A8</f>
        <v>2688303</v>
      </c>
      <c r="B16" s="57"/>
      <c r="C16" s="62" t="s">
        <v>6</v>
      </c>
      <c r="D16" s="73">
        <f>'[1]22.支出明細表(p47~48)'!E8</f>
        <v>3672000</v>
      </c>
      <c r="E16" s="59">
        <f>'[1]22.支出明細表(p47~48)'!F8</f>
        <v>3560000</v>
      </c>
      <c r="F16" s="60">
        <f aca="true" t="shared" si="2" ref="F16:F24">D16-E16</f>
        <v>112000</v>
      </c>
      <c r="G16" s="61">
        <f>F16/E16</f>
        <v>0.03146067415730337</v>
      </c>
    </row>
    <row r="17" spans="1:7" s="72" customFormat="1" ht="27" customHeight="1">
      <c r="A17" s="56">
        <f>'[1]22.支出明細表(p47~48)'!A14</f>
        <v>176758139</v>
      </c>
      <c r="B17" s="57"/>
      <c r="C17" s="62" t="s">
        <v>7</v>
      </c>
      <c r="D17" s="73">
        <f>'[1]22.支出明細表(p47~48)'!E14</f>
        <v>187317000</v>
      </c>
      <c r="E17" s="59">
        <f>'[1]22.支出明細表(p47~48)'!F14</f>
        <v>185107000</v>
      </c>
      <c r="F17" s="60">
        <f t="shared" si="2"/>
        <v>2210000</v>
      </c>
      <c r="G17" s="61">
        <f aca="true" t="shared" si="3" ref="G17:G24">F17/E17</f>
        <v>0.011939040662967904</v>
      </c>
    </row>
    <row r="18" spans="1:7" s="72" customFormat="1" ht="27" customHeight="1">
      <c r="A18" s="56">
        <f>'[1]22.支出明細表(p47~48)'!A20</f>
        <v>452064957</v>
      </c>
      <c r="B18" s="57"/>
      <c r="C18" s="63" t="s">
        <v>8</v>
      </c>
      <c r="D18" s="73">
        <f>'[1]22.支出明細表(p47~48)'!E20</f>
        <v>460199000</v>
      </c>
      <c r="E18" s="59">
        <f>'[1]22.支出明細表(p47~48)'!F20</f>
        <v>456050000</v>
      </c>
      <c r="F18" s="60">
        <f t="shared" si="2"/>
        <v>4149000</v>
      </c>
      <c r="G18" s="61">
        <f t="shared" si="3"/>
        <v>0.009097686657164785</v>
      </c>
    </row>
    <row r="19" spans="1:7" s="72" customFormat="1" ht="27" customHeight="1">
      <c r="A19" s="56">
        <f>'[1]22.支出明細表(p47~48)'!A26</f>
        <v>28114840</v>
      </c>
      <c r="B19" s="57"/>
      <c r="C19" s="62" t="s">
        <v>9</v>
      </c>
      <c r="D19" s="73">
        <f>'[1]22.支出明細表(p47~48)'!E26</f>
        <v>57766000</v>
      </c>
      <c r="E19" s="59">
        <f>'[1]22.支出明細表(p47~48)'!F26</f>
        <v>57700000</v>
      </c>
      <c r="F19" s="60">
        <f t="shared" si="2"/>
        <v>66000</v>
      </c>
      <c r="G19" s="61">
        <f t="shared" si="3"/>
        <v>0.0011438474870017331</v>
      </c>
    </row>
    <row r="20" spans="1:7" s="72" customFormat="1" ht="27" customHeight="1">
      <c r="A20" s="56">
        <f>'[1]22.支出明細表(p47~48)'!A30</f>
        <v>3614423</v>
      </c>
      <c r="B20" s="57"/>
      <c r="C20" s="63" t="s">
        <v>68</v>
      </c>
      <c r="D20" s="73">
        <f>'[1]22.支出明細表(p47~48)'!E30</f>
        <v>4784000</v>
      </c>
      <c r="E20" s="59">
        <f>'[1]22.支出明細表(p47~48)'!F30</f>
        <v>4245000</v>
      </c>
      <c r="F20" s="60">
        <f t="shared" si="2"/>
        <v>539000</v>
      </c>
      <c r="G20" s="61">
        <f t="shared" si="3"/>
        <v>0.12697290930506477</v>
      </c>
    </row>
    <row r="21" spans="1:7" s="72" customFormat="1" ht="27" customHeight="1">
      <c r="A21" s="56">
        <f>'[1]22.支出明細表(p47~48)'!A35</f>
        <v>31635462</v>
      </c>
      <c r="B21" s="57"/>
      <c r="C21" s="62" t="s">
        <v>69</v>
      </c>
      <c r="D21" s="73">
        <f>'[1]22.支出明細表(p47~48)'!E35</f>
        <v>28878000</v>
      </c>
      <c r="E21" s="59">
        <f>'[1]22.支出明細表(p47~48)'!F35</f>
        <v>26578000</v>
      </c>
      <c r="F21" s="60">
        <f t="shared" si="2"/>
        <v>2300000</v>
      </c>
      <c r="G21" s="61">
        <f t="shared" si="3"/>
        <v>0.08653773797877944</v>
      </c>
    </row>
    <row r="22" spans="1:7" s="72" customFormat="1" ht="27" customHeight="1">
      <c r="A22" s="56">
        <f>'[1]22.支出明細表(p47~48)'!A38</f>
        <v>2026431</v>
      </c>
      <c r="B22" s="57"/>
      <c r="C22" s="62" t="s">
        <v>10</v>
      </c>
      <c r="D22" s="74">
        <f>'[1]22.支出明細表(p47~48)'!E38</f>
        <v>1814000</v>
      </c>
      <c r="E22" s="59">
        <f>'[1]22.支出明細表(p47~48)'!F38</f>
        <v>1620000</v>
      </c>
      <c r="F22" s="60">
        <f t="shared" si="2"/>
        <v>194000</v>
      </c>
      <c r="G22" s="61">
        <f t="shared" si="3"/>
        <v>0.11975308641975309</v>
      </c>
    </row>
    <row r="23" spans="1:7" s="72" customFormat="1" ht="27" customHeight="1">
      <c r="A23" s="56">
        <f>'[1]22.支出明細表(p47~48)'!A40</f>
        <v>14598253</v>
      </c>
      <c r="B23" s="57"/>
      <c r="C23" s="62" t="s">
        <v>11</v>
      </c>
      <c r="D23" s="74">
        <f>'[1]22.支出明細表(p47~48)'!E40</f>
        <v>5747000</v>
      </c>
      <c r="E23" s="75">
        <f>'[1]22.支出明細表(p47~48)'!F40</f>
        <v>7970000</v>
      </c>
      <c r="F23" s="60">
        <f t="shared" si="2"/>
        <v>-2223000</v>
      </c>
      <c r="G23" s="61">
        <f t="shared" si="3"/>
        <v>-0.2789209535759097</v>
      </c>
    </row>
    <row r="24" spans="1:7" s="72" customFormat="1" ht="27" customHeight="1">
      <c r="A24" s="64">
        <f>SUM(A16:A23)</f>
        <v>711500808</v>
      </c>
      <c r="B24" s="57"/>
      <c r="C24" s="62" t="s">
        <v>66</v>
      </c>
      <c r="D24" s="76">
        <f>SUM(D16:D23)</f>
        <v>750177000</v>
      </c>
      <c r="E24" s="65">
        <f>SUM(E16:E23)</f>
        <v>742830000</v>
      </c>
      <c r="F24" s="77">
        <f t="shared" si="2"/>
        <v>7347000</v>
      </c>
      <c r="G24" s="67">
        <f t="shared" si="3"/>
        <v>0.009890553693308025</v>
      </c>
    </row>
    <row r="25" spans="1:7" s="72" customFormat="1" ht="27" customHeight="1">
      <c r="A25" s="64">
        <f>A14-A24</f>
        <v>65397399</v>
      </c>
      <c r="B25" s="78"/>
      <c r="C25" s="79" t="s">
        <v>70</v>
      </c>
      <c r="D25" s="80">
        <f>D14-D24</f>
        <v>-24477000</v>
      </c>
      <c r="E25" s="80">
        <f>E14-E24</f>
        <v>-10670000</v>
      </c>
      <c r="F25" s="81">
        <f>F14-F24</f>
        <v>-13807000</v>
      </c>
      <c r="G25" s="67">
        <f>F25/E25</f>
        <v>1.2940018744142456</v>
      </c>
    </row>
    <row r="26" spans="1:6" ht="27" customHeight="1">
      <c r="A26" s="4"/>
      <c r="B26" s="82"/>
      <c r="C26" s="82"/>
      <c r="D26" s="83"/>
      <c r="E26" s="84"/>
      <c r="F26" s="84"/>
    </row>
  </sheetData>
  <mergeCells count="6">
    <mergeCell ref="A1:G1"/>
    <mergeCell ref="A2:G2"/>
    <mergeCell ref="F5:G5"/>
    <mergeCell ref="B5:C6"/>
    <mergeCell ref="F4:G4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13" sqref="H13"/>
    </sheetView>
  </sheetViews>
  <sheetFormatPr defaultColWidth="15.25390625" defaultRowHeight="15.75"/>
  <cols>
    <col min="1" max="1" width="17.75390625" style="109" customWidth="1"/>
    <col min="2" max="2" width="20.75390625" style="104" customWidth="1"/>
    <col min="3" max="3" width="16.00390625" style="90" customWidth="1"/>
    <col min="4" max="4" width="15.50390625" style="105" customWidth="1"/>
    <col min="5" max="5" width="19.25390625" style="109" customWidth="1"/>
    <col min="6" max="6" width="5.50390625" style="109" customWidth="1"/>
    <col min="7" max="7" width="19.00390625" style="109" bestFit="1" customWidth="1"/>
    <col min="8" max="256" width="15.25390625" style="109" customWidth="1"/>
    <col min="257" max="257" width="17.75390625" style="109" customWidth="1"/>
    <col min="258" max="258" width="20.75390625" style="109" customWidth="1"/>
    <col min="259" max="259" width="16.00390625" style="109" customWidth="1"/>
    <col min="260" max="260" width="15.50390625" style="109" customWidth="1"/>
    <col min="261" max="261" width="19.25390625" style="109" customWidth="1"/>
    <col min="262" max="262" width="5.50390625" style="109" customWidth="1"/>
    <col min="263" max="263" width="19.00390625" style="109" bestFit="1" customWidth="1"/>
    <col min="264" max="512" width="15.25390625" style="109" customWidth="1"/>
    <col min="513" max="513" width="17.75390625" style="109" customWidth="1"/>
    <col min="514" max="514" width="20.75390625" style="109" customWidth="1"/>
    <col min="515" max="515" width="16.00390625" style="109" customWidth="1"/>
    <col min="516" max="516" width="15.50390625" style="109" customWidth="1"/>
    <col min="517" max="517" width="19.25390625" style="109" customWidth="1"/>
    <col min="518" max="518" width="5.50390625" style="109" customWidth="1"/>
    <col min="519" max="519" width="19.00390625" style="109" bestFit="1" customWidth="1"/>
    <col min="520" max="768" width="15.25390625" style="109" customWidth="1"/>
    <col min="769" max="769" width="17.75390625" style="109" customWidth="1"/>
    <col min="770" max="770" width="20.75390625" style="109" customWidth="1"/>
    <col min="771" max="771" width="16.00390625" style="109" customWidth="1"/>
    <col min="772" max="772" width="15.50390625" style="109" customWidth="1"/>
    <col min="773" max="773" width="19.25390625" style="109" customWidth="1"/>
    <col min="774" max="774" width="5.50390625" style="109" customWidth="1"/>
    <col min="775" max="775" width="19.00390625" style="109" bestFit="1" customWidth="1"/>
    <col min="776" max="1024" width="15.25390625" style="109" customWidth="1"/>
    <col min="1025" max="1025" width="17.75390625" style="109" customWidth="1"/>
    <col min="1026" max="1026" width="20.75390625" style="109" customWidth="1"/>
    <col min="1027" max="1027" width="16.00390625" style="109" customWidth="1"/>
    <col min="1028" max="1028" width="15.50390625" style="109" customWidth="1"/>
    <col min="1029" max="1029" width="19.25390625" style="109" customWidth="1"/>
    <col min="1030" max="1030" width="5.50390625" style="109" customWidth="1"/>
    <col min="1031" max="1031" width="19.00390625" style="109" bestFit="1" customWidth="1"/>
    <col min="1032" max="1280" width="15.25390625" style="109" customWidth="1"/>
    <col min="1281" max="1281" width="17.75390625" style="109" customWidth="1"/>
    <col min="1282" max="1282" width="20.75390625" style="109" customWidth="1"/>
    <col min="1283" max="1283" width="16.00390625" style="109" customWidth="1"/>
    <col min="1284" max="1284" width="15.50390625" style="109" customWidth="1"/>
    <col min="1285" max="1285" width="19.25390625" style="109" customWidth="1"/>
    <col min="1286" max="1286" width="5.50390625" style="109" customWidth="1"/>
    <col min="1287" max="1287" width="19.00390625" style="109" bestFit="1" customWidth="1"/>
    <col min="1288" max="1536" width="15.25390625" style="109" customWidth="1"/>
    <col min="1537" max="1537" width="17.75390625" style="109" customWidth="1"/>
    <col min="1538" max="1538" width="20.75390625" style="109" customWidth="1"/>
    <col min="1539" max="1539" width="16.00390625" style="109" customWidth="1"/>
    <col min="1540" max="1540" width="15.50390625" style="109" customWidth="1"/>
    <col min="1541" max="1541" width="19.25390625" style="109" customWidth="1"/>
    <col min="1542" max="1542" width="5.50390625" style="109" customWidth="1"/>
    <col min="1543" max="1543" width="19.00390625" style="109" bestFit="1" customWidth="1"/>
    <col min="1544" max="1792" width="15.25390625" style="109" customWidth="1"/>
    <col min="1793" max="1793" width="17.75390625" style="109" customWidth="1"/>
    <col min="1794" max="1794" width="20.75390625" style="109" customWidth="1"/>
    <col min="1795" max="1795" width="16.00390625" style="109" customWidth="1"/>
    <col min="1796" max="1796" width="15.50390625" style="109" customWidth="1"/>
    <col min="1797" max="1797" width="19.25390625" style="109" customWidth="1"/>
    <col min="1798" max="1798" width="5.50390625" style="109" customWidth="1"/>
    <col min="1799" max="1799" width="19.00390625" style="109" bestFit="1" customWidth="1"/>
    <col min="1800" max="2048" width="15.25390625" style="109" customWidth="1"/>
    <col min="2049" max="2049" width="17.75390625" style="109" customWidth="1"/>
    <col min="2050" max="2050" width="20.75390625" style="109" customWidth="1"/>
    <col min="2051" max="2051" width="16.00390625" style="109" customWidth="1"/>
    <col min="2052" max="2052" width="15.50390625" style="109" customWidth="1"/>
    <col min="2053" max="2053" width="19.25390625" style="109" customWidth="1"/>
    <col min="2054" max="2054" width="5.50390625" style="109" customWidth="1"/>
    <col min="2055" max="2055" width="19.00390625" style="109" bestFit="1" customWidth="1"/>
    <col min="2056" max="2304" width="15.25390625" style="109" customWidth="1"/>
    <col min="2305" max="2305" width="17.75390625" style="109" customWidth="1"/>
    <col min="2306" max="2306" width="20.75390625" style="109" customWidth="1"/>
    <col min="2307" max="2307" width="16.00390625" style="109" customWidth="1"/>
    <col min="2308" max="2308" width="15.50390625" style="109" customWidth="1"/>
    <col min="2309" max="2309" width="19.25390625" style="109" customWidth="1"/>
    <col min="2310" max="2310" width="5.50390625" style="109" customWidth="1"/>
    <col min="2311" max="2311" width="19.00390625" style="109" bestFit="1" customWidth="1"/>
    <col min="2312" max="2560" width="15.25390625" style="109" customWidth="1"/>
    <col min="2561" max="2561" width="17.75390625" style="109" customWidth="1"/>
    <col min="2562" max="2562" width="20.75390625" style="109" customWidth="1"/>
    <col min="2563" max="2563" width="16.00390625" style="109" customWidth="1"/>
    <col min="2564" max="2564" width="15.50390625" style="109" customWidth="1"/>
    <col min="2565" max="2565" width="19.25390625" style="109" customWidth="1"/>
    <col min="2566" max="2566" width="5.50390625" style="109" customWidth="1"/>
    <col min="2567" max="2567" width="19.00390625" style="109" bestFit="1" customWidth="1"/>
    <col min="2568" max="2816" width="15.25390625" style="109" customWidth="1"/>
    <col min="2817" max="2817" width="17.75390625" style="109" customWidth="1"/>
    <col min="2818" max="2818" width="20.75390625" style="109" customWidth="1"/>
    <col min="2819" max="2819" width="16.00390625" style="109" customWidth="1"/>
    <col min="2820" max="2820" width="15.50390625" style="109" customWidth="1"/>
    <col min="2821" max="2821" width="19.25390625" style="109" customWidth="1"/>
    <col min="2822" max="2822" width="5.50390625" style="109" customWidth="1"/>
    <col min="2823" max="2823" width="19.00390625" style="109" bestFit="1" customWidth="1"/>
    <col min="2824" max="3072" width="15.25390625" style="109" customWidth="1"/>
    <col min="3073" max="3073" width="17.75390625" style="109" customWidth="1"/>
    <col min="3074" max="3074" width="20.75390625" style="109" customWidth="1"/>
    <col min="3075" max="3075" width="16.00390625" style="109" customWidth="1"/>
    <col min="3076" max="3076" width="15.50390625" style="109" customWidth="1"/>
    <col min="3077" max="3077" width="19.25390625" style="109" customWidth="1"/>
    <col min="3078" max="3078" width="5.50390625" style="109" customWidth="1"/>
    <col min="3079" max="3079" width="19.00390625" style="109" bestFit="1" customWidth="1"/>
    <col min="3080" max="3328" width="15.25390625" style="109" customWidth="1"/>
    <col min="3329" max="3329" width="17.75390625" style="109" customWidth="1"/>
    <col min="3330" max="3330" width="20.75390625" style="109" customWidth="1"/>
    <col min="3331" max="3331" width="16.00390625" style="109" customWidth="1"/>
    <col min="3332" max="3332" width="15.50390625" style="109" customWidth="1"/>
    <col min="3333" max="3333" width="19.25390625" style="109" customWidth="1"/>
    <col min="3334" max="3334" width="5.50390625" style="109" customWidth="1"/>
    <col min="3335" max="3335" width="19.00390625" style="109" bestFit="1" customWidth="1"/>
    <col min="3336" max="3584" width="15.25390625" style="109" customWidth="1"/>
    <col min="3585" max="3585" width="17.75390625" style="109" customWidth="1"/>
    <col min="3586" max="3586" width="20.75390625" style="109" customWidth="1"/>
    <col min="3587" max="3587" width="16.00390625" style="109" customWidth="1"/>
    <col min="3588" max="3588" width="15.50390625" style="109" customWidth="1"/>
    <col min="3589" max="3589" width="19.25390625" style="109" customWidth="1"/>
    <col min="3590" max="3590" width="5.50390625" style="109" customWidth="1"/>
    <col min="3591" max="3591" width="19.00390625" style="109" bestFit="1" customWidth="1"/>
    <col min="3592" max="3840" width="15.25390625" style="109" customWidth="1"/>
    <col min="3841" max="3841" width="17.75390625" style="109" customWidth="1"/>
    <col min="3842" max="3842" width="20.75390625" style="109" customWidth="1"/>
    <col min="3843" max="3843" width="16.00390625" style="109" customWidth="1"/>
    <col min="3844" max="3844" width="15.50390625" style="109" customWidth="1"/>
    <col min="3845" max="3845" width="19.25390625" style="109" customWidth="1"/>
    <col min="3846" max="3846" width="5.50390625" style="109" customWidth="1"/>
    <col min="3847" max="3847" width="19.00390625" style="109" bestFit="1" customWidth="1"/>
    <col min="3848" max="4096" width="15.25390625" style="109" customWidth="1"/>
    <col min="4097" max="4097" width="17.75390625" style="109" customWidth="1"/>
    <col min="4098" max="4098" width="20.75390625" style="109" customWidth="1"/>
    <col min="4099" max="4099" width="16.00390625" style="109" customWidth="1"/>
    <col min="4100" max="4100" width="15.50390625" style="109" customWidth="1"/>
    <col min="4101" max="4101" width="19.25390625" style="109" customWidth="1"/>
    <col min="4102" max="4102" width="5.50390625" style="109" customWidth="1"/>
    <col min="4103" max="4103" width="19.00390625" style="109" bestFit="1" customWidth="1"/>
    <col min="4104" max="4352" width="15.25390625" style="109" customWidth="1"/>
    <col min="4353" max="4353" width="17.75390625" style="109" customWidth="1"/>
    <col min="4354" max="4354" width="20.75390625" style="109" customWidth="1"/>
    <col min="4355" max="4355" width="16.00390625" style="109" customWidth="1"/>
    <col min="4356" max="4356" width="15.50390625" style="109" customWidth="1"/>
    <col min="4357" max="4357" width="19.25390625" style="109" customWidth="1"/>
    <col min="4358" max="4358" width="5.50390625" style="109" customWidth="1"/>
    <col min="4359" max="4359" width="19.00390625" style="109" bestFit="1" customWidth="1"/>
    <col min="4360" max="4608" width="15.25390625" style="109" customWidth="1"/>
    <col min="4609" max="4609" width="17.75390625" style="109" customWidth="1"/>
    <col min="4610" max="4610" width="20.75390625" style="109" customWidth="1"/>
    <col min="4611" max="4611" width="16.00390625" style="109" customWidth="1"/>
    <col min="4612" max="4612" width="15.50390625" style="109" customWidth="1"/>
    <col min="4613" max="4613" width="19.25390625" style="109" customWidth="1"/>
    <col min="4614" max="4614" width="5.50390625" style="109" customWidth="1"/>
    <col min="4615" max="4615" width="19.00390625" style="109" bestFit="1" customWidth="1"/>
    <col min="4616" max="4864" width="15.25390625" style="109" customWidth="1"/>
    <col min="4865" max="4865" width="17.75390625" style="109" customWidth="1"/>
    <col min="4866" max="4866" width="20.75390625" style="109" customWidth="1"/>
    <col min="4867" max="4867" width="16.00390625" style="109" customWidth="1"/>
    <col min="4868" max="4868" width="15.50390625" style="109" customWidth="1"/>
    <col min="4869" max="4869" width="19.25390625" style="109" customWidth="1"/>
    <col min="4870" max="4870" width="5.50390625" style="109" customWidth="1"/>
    <col min="4871" max="4871" width="19.00390625" style="109" bestFit="1" customWidth="1"/>
    <col min="4872" max="5120" width="15.25390625" style="109" customWidth="1"/>
    <col min="5121" max="5121" width="17.75390625" style="109" customWidth="1"/>
    <col min="5122" max="5122" width="20.75390625" style="109" customWidth="1"/>
    <col min="5123" max="5123" width="16.00390625" style="109" customWidth="1"/>
    <col min="5124" max="5124" width="15.50390625" style="109" customWidth="1"/>
    <col min="5125" max="5125" width="19.25390625" style="109" customWidth="1"/>
    <col min="5126" max="5126" width="5.50390625" style="109" customWidth="1"/>
    <col min="5127" max="5127" width="19.00390625" style="109" bestFit="1" customWidth="1"/>
    <col min="5128" max="5376" width="15.25390625" style="109" customWidth="1"/>
    <col min="5377" max="5377" width="17.75390625" style="109" customWidth="1"/>
    <col min="5378" max="5378" width="20.75390625" style="109" customWidth="1"/>
    <col min="5379" max="5379" width="16.00390625" style="109" customWidth="1"/>
    <col min="5380" max="5380" width="15.50390625" style="109" customWidth="1"/>
    <col min="5381" max="5381" width="19.25390625" style="109" customWidth="1"/>
    <col min="5382" max="5382" width="5.50390625" style="109" customWidth="1"/>
    <col min="5383" max="5383" width="19.00390625" style="109" bestFit="1" customWidth="1"/>
    <col min="5384" max="5632" width="15.25390625" style="109" customWidth="1"/>
    <col min="5633" max="5633" width="17.75390625" style="109" customWidth="1"/>
    <col min="5634" max="5634" width="20.75390625" style="109" customWidth="1"/>
    <col min="5635" max="5635" width="16.00390625" style="109" customWidth="1"/>
    <col min="5636" max="5636" width="15.50390625" style="109" customWidth="1"/>
    <col min="5637" max="5637" width="19.25390625" style="109" customWidth="1"/>
    <col min="5638" max="5638" width="5.50390625" style="109" customWidth="1"/>
    <col min="5639" max="5639" width="19.00390625" style="109" bestFit="1" customWidth="1"/>
    <col min="5640" max="5888" width="15.25390625" style="109" customWidth="1"/>
    <col min="5889" max="5889" width="17.75390625" style="109" customWidth="1"/>
    <col min="5890" max="5890" width="20.75390625" style="109" customWidth="1"/>
    <col min="5891" max="5891" width="16.00390625" style="109" customWidth="1"/>
    <col min="5892" max="5892" width="15.50390625" style="109" customWidth="1"/>
    <col min="5893" max="5893" width="19.25390625" style="109" customWidth="1"/>
    <col min="5894" max="5894" width="5.50390625" style="109" customWidth="1"/>
    <col min="5895" max="5895" width="19.00390625" style="109" bestFit="1" customWidth="1"/>
    <col min="5896" max="6144" width="15.25390625" style="109" customWidth="1"/>
    <col min="6145" max="6145" width="17.75390625" style="109" customWidth="1"/>
    <col min="6146" max="6146" width="20.75390625" style="109" customWidth="1"/>
    <col min="6147" max="6147" width="16.00390625" style="109" customWidth="1"/>
    <col min="6148" max="6148" width="15.50390625" style="109" customWidth="1"/>
    <col min="6149" max="6149" width="19.25390625" style="109" customWidth="1"/>
    <col min="6150" max="6150" width="5.50390625" style="109" customWidth="1"/>
    <col min="6151" max="6151" width="19.00390625" style="109" bestFit="1" customWidth="1"/>
    <col min="6152" max="6400" width="15.25390625" style="109" customWidth="1"/>
    <col min="6401" max="6401" width="17.75390625" style="109" customWidth="1"/>
    <col min="6402" max="6402" width="20.75390625" style="109" customWidth="1"/>
    <col min="6403" max="6403" width="16.00390625" style="109" customWidth="1"/>
    <col min="6404" max="6404" width="15.50390625" style="109" customWidth="1"/>
    <col min="6405" max="6405" width="19.25390625" style="109" customWidth="1"/>
    <col min="6406" max="6406" width="5.50390625" style="109" customWidth="1"/>
    <col min="6407" max="6407" width="19.00390625" style="109" bestFit="1" customWidth="1"/>
    <col min="6408" max="6656" width="15.25390625" style="109" customWidth="1"/>
    <col min="6657" max="6657" width="17.75390625" style="109" customWidth="1"/>
    <col min="6658" max="6658" width="20.75390625" style="109" customWidth="1"/>
    <col min="6659" max="6659" width="16.00390625" style="109" customWidth="1"/>
    <col min="6660" max="6660" width="15.50390625" style="109" customWidth="1"/>
    <col min="6661" max="6661" width="19.25390625" style="109" customWidth="1"/>
    <col min="6662" max="6662" width="5.50390625" style="109" customWidth="1"/>
    <col min="6663" max="6663" width="19.00390625" style="109" bestFit="1" customWidth="1"/>
    <col min="6664" max="6912" width="15.25390625" style="109" customWidth="1"/>
    <col min="6913" max="6913" width="17.75390625" style="109" customWidth="1"/>
    <col min="6914" max="6914" width="20.75390625" style="109" customWidth="1"/>
    <col min="6915" max="6915" width="16.00390625" style="109" customWidth="1"/>
    <col min="6916" max="6916" width="15.50390625" style="109" customWidth="1"/>
    <col min="6917" max="6917" width="19.25390625" style="109" customWidth="1"/>
    <col min="6918" max="6918" width="5.50390625" style="109" customWidth="1"/>
    <col min="6919" max="6919" width="19.00390625" style="109" bestFit="1" customWidth="1"/>
    <col min="6920" max="7168" width="15.25390625" style="109" customWidth="1"/>
    <col min="7169" max="7169" width="17.75390625" style="109" customWidth="1"/>
    <col min="7170" max="7170" width="20.75390625" style="109" customWidth="1"/>
    <col min="7171" max="7171" width="16.00390625" style="109" customWidth="1"/>
    <col min="7172" max="7172" width="15.50390625" style="109" customWidth="1"/>
    <col min="7173" max="7173" width="19.25390625" style="109" customWidth="1"/>
    <col min="7174" max="7174" width="5.50390625" style="109" customWidth="1"/>
    <col min="7175" max="7175" width="19.00390625" style="109" bestFit="1" customWidth="1"/>
    <col min="7176" max="7424" width="15.25390625" style="109" customWidth="1"/>
    <col min="7425" max="7425" width="17.75390625" style="109" customWidth="1"/>
    <col min="7426" max="7426" width="20.75390625" style="109" customWidth="1"/>
    <col min="7427" max="7427" width="16.00390625" style="109" customWidth="1"/>
    <col min="7428" max="7428" width="15.50390625" style="109" customWidth="1"/>
    <col min="7429" max="7429" width="19.25390625" style="109" customWidth="1"/>
    <col min="7430" max="7430" width="5.50390625" style="109" customWidth="1"/>
    <col min="7431" max="7431" width="19.00390625" style="109" bestFit="1" customWidth="1"/>
    <col min="7432" max="7680" width="15.25390625" style="109" customWidth="1"/>
    <col min="7681" max="7681" width="17.75390625" style="109" customWidth="1"/>
    <col min="7682" max="7682" width="20.75390625" style="109" customWidth="1"/>
    <col min="7683" max="7683" width="16.00390625" style="109" customWidth="1"/>
    <col min="7684" max="7684" width="15.50390625" style="109" customWidth="1"/>
    <col min="7685" max="7685" width="19.25390625" style="109" customWidth="1"/>
    <col min="7686" max="7686" width="5.50390625" style="109" customWidth="1"/>
    <col min="7687" max="7687" width="19.00390625" style="109" bestFit="1" customWidth="1"/>
    <col min="7688" max="7936" width="15.25390625" style="109" customWidth="1"/>
    <col min="7937" max="7937" width="17.75390625" style="109" customWidth="1"/>
    <col min="7938" max="7938" width="20.75390625" style="109" customWidth="1"/>
    <col min="7939" max="7939" width="16.00390625" style="109" customWidth="1"/>
    <col min="7940" max="7940" width="15.50390625" style="109" customWidth="1"/>
    <col min="7941" max="7941" width="19.25390625" style="109" customWidth="1"/>
    <col min="7942" max="7942" width="5.50390625" style="109" customWidth="1"/>
    <col min="7943" max="7943" width="19.00390625" style="109" bestFit="1" customWidth="1"/>
    <col min="7944" max="8192" width="15.25390625" style="109" customWidth="1"/>
    <col min="8193" max="8193" width="17.75390625" style="109" customWidth="1"/>
    <col min="8194" max="8194" width="20.75390625" style="109" customWidth="1"/>
    <col min="8195" max="8195" width="16.00390625" style="109" customWidth="1"/>
    <col min="8196" max="8196" width="15.50390625" style="109" customWidth="1"/>
    <col min="8197" max="8197" width="19.25390625" style="109" customWidth="1"/>
    <col min="8198" max="8198" width="5.50390625" style="109" customWidth="1"/>
    <col min="8199" max="8199" width="19.00390625" style="109" bestFit="1" customWidth="1"/>
    <col min="8200" max="8448" width="15.25390625" style="109" customWidth="1"/>
    <col min="8449" max="8449" width="17.75390625" style="109" customWidth="1"/>
    <col min="8450" max="8450" width="20.75390625" style="109" customWidth="1"/>
    <col min="8451" max="8451" width="16.00390625" style="109" customWidth="1"/>
    <col min="8452" max="8452" width="15.50390625" style="109" customWidth="1"/>
    <col min="8453" max="8453" width="19.25390625" style="109" customWidth="1"/>
    <col min="8454" max="8454" width="5.50390625" style="109" customWidth="1"/>
    <col min="8455" max="8455" width="19.00390625" style="109" bestFit="1" customWidth="1"/>
    <col min="8456" max="8704" width="15.25390625" style="109" customWidth="1"/>
    <col min="8705" max="8705" width="17.75390625" style="109" customWidth="1"/>
    <col min="8706" max="8706" width="20.75390625" style="109" customWidth="1"/>
    <col min="8707" max="8707" width="16.00390625" style="109" customWidth="1"/>
    <col min="8708" max="8708" width="15.50390625" style="109" customWidth="1"/>
    <col min="8709" max="8709" width="19.25390625" style="109" customWidth="1"/>
    <col min="8710" max="8710" width="5.50390625" style="109" customWidth="1"/>
    <col min="8711" max="8711" width="19.00390625" style="109" bestFit="1" customWidth="1"/>
    <col min="8712" max="8960" width="15.25390625" style="109" customWidth="1"/>
    <col min="8961" max="8961" width="17.75390625" style="109" customWidth="1"/>
    <col min="8962" max="8962" width="20.75390625" style="109" customWidth="1"/>
    <col min="8963" max="8963" width="16.00390625" style="109" customWidth="1"/>
    <col min="8964" max="8964" width="15.50390625" style="109" customWidth="1"/>
    <col min="8965" max="8965" width="19.25390625" style="109" customWidth="1"/>
    <col min="8966" max="8966" width="5.50390625" style="109" customWidth="1"/>
    <col min="8967" max="8967" width="19.00390625" style="109" bestFit="1" customWidth="1"/>
    <col min="8968" max="9216" width="15.25390625" style="109" customWidth="1"/>
    <col min="9217" max="9217" width="17.75390625" style="109" customWidth="1"/>
    <col min="9218" max="9218" width="20.75390625" style="109" customWidth="1"/>
    <col min="9219" max="9219" width="16.00390625" style="109" customWidth="1"/>
    <col min="9220" max="9220" width="15.50390625" style="109" customWidth="1"/>
    <col min="9221" max="9221" width="19.25390625" style="109" customWidth="1"/>
    <col min="9222" max="9222" width="5.50390625" style="109" customWidth="1"/>
    <col min="9223" max="9223" width="19.00390625" style="109" bestFit="1" customWidth="1"/>
    <col min="9224" max="9472" width="15.25390625" style="109" customWidth="1"/>
    <col min="9473" max="9473" width="17.75390625" style="109" customWidth="1"/>
    <col min="9474" max="9474" width="20.75390625" style="109" customWidth="1"/>
    <col min="9475" max="9475" width="16.00390625" style="109" customWidth="1"/>
    <col min="9476" max="9476" width="15.50390625" style="109" customWidth="1"/>
    <col min="9477" max="9477" width="19.25390625" style="109" customWidth="1"/>
    <col min="9478" max="9478" width="5.50390625" style="109" customWidth="1"/>
    <col min="9479" max="9479" width="19.00390625" style="109" bestFit="1" customWidth="1"/>
    <col min="9480" max="9728" width="15.25390625" style="109" customWidth="1"/>
    <col min="9729" max="9729" width="17.75390625" style="109" customWidth="1"/>
    <col min="9730" max="9730" width="20.75390625" style="109" customWidth="1"/>
    <col min="9731" max="9731" width="16.00390625" style="109" customWidth="1"/>
    <col min="9732" max="9732" width="15.50390625" style="109" customWidth="1"/>
    <col min="9733" max="9733" width="19.25390625" style="109" customWidth="1"/>
    <col min="9734" max="9734" width="5.50390625" style="109" customWidth="1"/>
    <col min="9735" max="9735" width="19.00390625" style="109" bestFit="1" customWidth="1"/>
    <col min="9736" max="9984" width="15.25390625" style="109" customWidth="1"/>
    <col min="9985" max="9985" width="17.75390625" style="109" customWidth="1"/>
    <col min="9986" max="9986" width="20.75390625" style="109" customWidth="1"/>
    <col min="9987" max="9987" width="16.00390625" style="109" customWidth="1"/>
    <col min="9988" max="9988" width="15.50390625" style="109" customWidth="1"/>
    <col min="9989" max="9989" width="19.25390625" style="109" customWidth="1"/>
    <col min="9990" max="9990" width="5.50390625" style="109" customWidth="1"/>
    <col min="9991" max="9991" width="19.00390625" style="109" bestFit="1" customWidth="1"/>
    <col min="9992" max="10240" width="15.25390625" style="109" customWidth="1"/>
    <col min="10241" max="10241" width="17.75390625" style="109" customWidth="1"/>
    <col min="10242" max="10242" width="20.75390625" style="109" customWidth="1"/>
    <col min="10243" max="10243" width="16.00390625" style="109" customWidth="1"/>
    <col min="10244" max="10244" width="15.50390625" style="109" customWidth="1"/>
    <col min="10245" max="10245" width="19.25390625" style="109" customWidth="1"/>
    <col min="10246" max="10246" width="5.50390625" style="109" customWidth="1"/>
    <col min="10247" max="10247" width="19.00390625" style="109" bestFit="1" customWidth="1"/>
    <col min="10248" max="10496" width="15.25390625" style="109" customWidth="1"/>
    <col min="10497" max="10497" width="17.75390625" style="109" customWidth="1"/>
    <col min="10498" max="10498" width="20.75390625" style="109" customWidth="1"/>
    <col min="10499" max="10499" width="16.00390625" style="109" customWidth="1"/>
    <col min="10500" max="10500" width="15.50390625" style="109" customWidth="1"/>
    <col min="10501" max="10501" width="19.25390625" style="109" customWidth="1"/>
    <col min="10502" max="10502" width="5.50390625" style="109" customWidth="1"/>
    <col min="10503" max="10503" width="19.00390625" style="109" bestFit="1" customWidth="1"/>
    <col min="10504" max="10752" width="15.25390625" style="109" customWidth="1"/>
    <col min="10753" max="10753" width="17.75390625" style="109" customWidth="1"/>
    <col min="10754" max="10754" width="20.75390625" style="109" customWidth="1"/>
    <col min="10755" max="10755" width="16.00390625" style="109" customWidth="1"/>
    <col min="10756" max="10756" width="15.50390625" style="109" customWidth="1"/>
    <col min="10757" max="10757" width="19.25390625" style="109" customWidth="1"/>
    <col min="10758" max="10758" width="5.50390625" style="109" customWidth="1"/>
    <col min="10759" max="10759" width="19.00390625" style="109" bestFit="1" customWidth="1"/>
    <col min="10760" max="11008" width="15.25390625" style="109" customWidth="1"/>
    <col min="11009" max="11009" width="17.75390625" style="109" customWidth="1"/>
    <col min="11010" max="11010" width="20.75390625" style="109" customWidth="1"/>
    <col min="11011" max="11011" width="16.00390625" style="109" customWidth="1"/>
    <col min="11012" max="11012" width="15.50390625" style="109" customWidth="1"/>
    <col min="11013" max="11013" width="19.25390625" style="109" customWidth="1"/>
    <col min="11014" max="11014" width="5.50390625" style="109" customWidth="1"/>
    <col min="11015" max="11015" width="19.00390625" style="109" bestFit="1" customWidth="1"/>
    <col min="11016" max="11264" width="15.25390625" style="109" customWidth="1"/>
    <col min="11265" max="11265" width="17.75390625" style="109" customWidth="1"/>
    <col min="11266" max="11266" width="20.75390625" style="109" customWidth="1"/>
    <col min="11267" max="11267" width="16.00390625" style="109" customWidth="1"/>
    <col min="11268" max="11268" width="15.50390625" style="109" customWidth="1"/>
    <col min="11269" max="11269" width="19.25390625" style="109" customWidth="1"/>
    <col min="11270" max="11270" width="5.50390625" style="109" customWidth="1"/>
    <col min="11271" max="11271" width="19.00390625" style="109" bestFit="1" customWidth="1"/>
    <col min="11272" max="11520" width="15.25390625" style="109" customWidth="1"/>
    <col min="11521" max="11521" width="17.75390625" style="109" customWidth="1"/>
    <col min="11522" max="11522" width="20.75390625" style="109" customWidth="1"/>
    <col min="11523" max="11523" width="16.00390625" style="109" customWidth="1"/>
    <col min="11524" max="11524" width="15.50390625" style="109" customWidth="1"/>
    <col min="11525" max="11525" width="19.25390625" style="109" customWidth="1"/>
    <col min="11526" max="11526" width="5.50390625" style="109" customWidth="1"/>
    <col min="11527" max="11527" width="19.00390625" style="109" bestFit="1" customWidth="1"/>
    <col min="11528" max="11776" width="15.25390625" style="109" customWidth="1"/>
    <col min="11777" max="11777" width="17.75390625" style="109" customWidth="1"/>
    <col min="11778" max="11778" width="20.75390625" style="109" customWidth="1"/>
    <col min="11779" max="11779" width="16.00390625" style="109" customWidth="1"/>
    <col min="11780" max="11780" width="15.50390625" style="109" customWidth="1"/>
    <col min="11781" max="11781" width="19.25390625" style="109" customWidth="1"/>
    <col min="11782" max="11782" width="5.50390625" style="109" customWidth="1"/>
    <col min="11783" max="11783" width="19.00390625" style="109" bestFit="1" customWidth="1"/>
    <col min="11784" max="12032" width="15.25390625" style="109" customWidth="1"/>
    <col min="12033" max="12033" width="17.75390625" style="109" customWidth="1"/>
    <col min="12034" max="12034" width="20.75390625" style="109" customWidth="1"/>
    <col min="12035" max="12035" width="16.00390625" style="109" customWidth="1"/>
    <col min="12036" max="12036" width="15.50390625" style="109" customWidth="1"/>
    <col min="12037" max="12037" width="19.25390625" style="109" customWidth="1"/>
    <col min="12038" max="12038" width="5.50390625" style="109" customWidth="1"/>
    <col min="12039" max="12039" width="19.00390625" style="109" bestFit="1" customWidth="1"/>
    <col min="12040" max="12288" width="15.25390625" style="109" customWidth="1"/>
    <col min="12289" max="12289" width="17.75390625" style="109" customWidth="1"/>
    <col min="12290" max="12290" width="20.75390625" style="109" customWidth="1"/>
    <col min="12291" max="12291" width="16.00390625" style="109" customWidth="1"/>
    <col min="12292" max="12292" width="15.50390625" style="109" customWidth="1"/>
    <col min="12293" max="12293" width="19.25390625" style="109" customWidth="1"/>
    <col min="12294" max="12294" width="5.50390625" style="109" customWidth="1"/>
    <col min="12295" max="12295" width="19.00390625" style="109" bestFit="1" customWidth="1"/>
    <col min="12296" max="12544" width="15.25390625" style="109" customWidth="1"/>
    <col min="12545" max="12545" width="17.75390625" style="109" customWidth="1"/>
    <col min="12546" max="12546" width="20.75390625" style="109" customWidth="1"/>
    <col min="12547" max="12547" width="16.00390625" style="109" customWidth="1"/>
    <col min="12548" max="12548" width="15.50390625" style="109" customWidth="1"/>
    <col min="12549" max="12549" width="19.25390625" style="109" customWidth="1"/>
    <col min="12550" max="12550" width="5.50390625" style="109" customWidth="1"/>
    <col min="12551" max="12551" width="19.00390625" style="109" bestFit="1" customWidth="1"/>
    <col min="12552" max="12800" width="15.25390625" style="109" customWidth="1"/>
    <col min="12801" max="12801" width="17.75390625" style="109" customWidth="1"/>
    <col min="12802" max="12802" width="20.75390625" style="109" customWidth="1"/>
    <col min="12803" max="12803" width="16.00390625" style="109" customWidth="1"/>
    <col min="12804" max="12804" width="15.50390625" style="109" customWidth="1"/>
    <col min="12805" max="12805" width="19.25390625" style="109" customWidth="1"/>
    <col min="12806" max="12806" width="5.50390625" style="109" customWidth="1"/>
    <col min="12807" max="12807" width="19.00390625" style="109" bestFit="1" customWidth="1"/>
    <col min="12808" max="13056" width="15.25390625" style="109" customWidth="1"/>
    <col min="13057" max="13057" width="17.75390625" style="109" customWidth="1"/>
    <col min="13058" max="13058" width="20.75390625" style="109" customWidth="1"/>
    <col min="13059" max="13059" width="16.00390625" style="109" customWidth="1"/>
    <col min="13060" max="13060" width="15.50390625" style="109" customWidth="1"/>
    <col min="13061" max="13061" width="19.25390625" style="109" customWidth="1"/>
    <col min="13062" max="13062" width="5.50390625" style="109" customWidth="1"/>
    <col min="13063" max="13063" width="19.00390625" style="109" bestFit="1" customWidth="1"/>
    <col min="13064" max="13312" width="15.25390625" style="109" customWidth="1"/>
    <col min="13313" max="13313" width="17.75390625" style="109" customWidth="1"/>
    <col min="13314" max="13314" width="20.75390625" style="109" customWidth="1"/>
    <col min="13315" max="13315" width="16.00390625" style="109" customWidth="1"/>
    <col min="13316" max="13316" width="15.50390625" style="109" customWidth="1"/>
    <col min="13317" max="13317" width="19.25390625" style="109" customWidth="1"/>
    <col min="13318" max="13318" width="5.50390625" style="109" customWidth="1"/>
    <col min="13319" max="13319" width="19.00390625" style="109" bestFit="1" customWidth="1"/>
    <col min="13320" max="13568" width="15.25390625" style="109" customWidth="1"/>
    <col min="13569" max="13569" width="17.75390625" style="109" customWidth="1"/>
    <col min="13570" max="13570" width="20.75390625" style="109" customWidth="1"/>
    <col min="13571" max="13571" width="16.00390625" style="109" customWidth="1"/>
    <col min="13572" max="13572" width="15.50390625" style="109" customWidth="1"/>
    <col min="13573" max="13573" width="19.25390625" style="109" customWidth="1"/>
    <col min="13574" max="13574" width="5.50390625" style="109" customWidth="1"/>
    <col min="13575" max="13575" width="19.00390625" style="109" bestFit="1" customWidth="1"/>
    <col min="13576" max="13824" width="15.25390625" style="109" customWidth="1"/>
    <col min="13825" max="13825" width="17.75390625" style="109" customWidth="1"/>
    <col min="13826" max="13826" width="20.75390625" style="109" customWidth="1"/>
    <col min="13827" max="13827" width="16.00390625" style="109" customWidth="1"/>
    <col min="13828" max="13828" width="15.50390625" style="109" customWidth="1"/>
    <col min="13829" max="13829" width="19.25390625" style="109" customWidth="1"/>
    <col min="13830" max="13830" width="5.50390625" style="109" customWidth="1"/>
    <col min="13831" max="13831" width="19.00390625" style="109" bestFit="1" customWidth="1"/>
    <col min="13832" max="14080" width="15.25390625" style="109" customWidth="1"/>
    <col min="14081" max="14081" width="17.75390625" style="109" customWidth="1"/>
    <col min="14082" max="14082" width="20.75390625" style="109" customWidth="1"/>
    <col min="14083" max="14083" width="16.00390625" style="109" customWidth="1"/>
    <col min="14084" max="14084" width="15.50390625" style="109" customWidth="1"/>
    <col min="14085" max="14085" width="19.25390625" style="109" customWidth="1"/>
    <col min="14086" max="14086" width="5.50390625" style="109" customWidth="1"/>
    <col min="14087" max="14087" width="19.00390625" style="109" bestFit="1" customWidth="1"/>
    <col min="14088" max="14336" width="15.25390625" style="109" customWidth="1"/>
    <col min="14337" max="14337" width="17.75390625" style="109" customWidth="1"/>
    <col min="14338" max="14338" width="20.75390625" style="109" customWidth="1"/>
    <col min="14339" max="14339" width="16.00390625" style="109" customWidth="1"/>
    <col min="14340" max="14340" width="15.50390625" style="109" customWidth="1"/>
    <col min="14341" max="14341" width="19.25390625" style="109" customWidth="1"/>
    <col min="14342" max="14342" width="5.50390625" style="109" customWidth="1"/>
    <col min="14343" max="14343" width="19.00390625" style="109" bestFit="1" customWidth="1"/>
    <col min="14344" max="14592" width="15.25390625" style="109" customWidth="1"/>
    <col min="14593" max="14593" width="17.75390625" style="109" customWidth="1"/>
    <col min="14594" max="14594" width="20.75390625" style="109" customWidth="1"/>
    <col min="14595" max="14595" width="16.00390625" style="109" customWidth="1"/>
    <col min="14596" max="14596" width="15.50390625" style="109" customWidth="1"/>
    <col min="14597" max="14597" width="19.25390625" style="109" customWidth="1"/>
    <col min="14598" max="14598" width="5.50390625" style="109" customWidth="1"/>
    <col min="14599" max="14599" width="19.00390625" style="109" bestFit="1" customWidth="1"/>
    <col min="14600" max="14848" width="15.25390625" style="109" customWidth="1"/>
    <col min="14849" max="14849" width="17.75390625" style="109" customWidth="1"/>
    <col min="14850" max="14850" width="20.75390625" style="109" customWidth="1"/>
    <col min="14851" max="14851" width="16.00390625" style="109" customWidth="1"/>
    <col min="14852" max="14852" width="15.50390625" style="109" customWidth="1"/>
    <col min="14853" max="14853" width="19.25390625" style="109" customWidth="1"/>
    <col min="14854" max="14854" width="5.50390625" style="109" customWidth="1"/>
    <col min="14855" max="14855" width="19.00390625" style="109" bestFit="1" customWidth="1"/>
    <col min="14856" max="15104" width="15.25390625" style="109" customWidth="1"/>
    <col min="15105" max="15105" width="17.75390625" style="109" customWidth="1"/>
    <col min="15106" max="15106" width="20.75390625" style="109" customWidth="1"/>
    <col min="15107" max="15107" width="16.00390625" style="109" customWidth="1"/>
    <col min="15108" max="15108" width="15.50390625" style="109" customWidth="1"/>
    <col min="15109" max="15109" width="19.25390625" style="109" customWidth="1"/>
    <col min="15110" max="15110" width="5.50390625" style="109" customWidth="1"/>
    <col min="15111" max="15111" width="19.00390625" style="109" bestFit="1" customWidth="1"/>
    <col min="15112" max="15360" width="15.25390625" style="109" customWidth="1"/>
    <col min="15361" max="15361" width="17.75390625" style="109" customWidth="1"/>
    <col min="15362" max="15362" width="20.75390625" style="109" customWidth="1"/>
    <col min="15363" max="15363" width="16.00390625" style="109" customWidth="1"/>
    <col min="15364" max="15364" width="15.50390625" style="109" customWidth="1"/>
    <col min="15365" max="15365" width="19.25390625" style="109" customWidth="1"/>
    <col min="15366" max="15366" width="5.50390625" style="109" customWidth="1"/>
    <col min="15367" max="15367" width="19.00390625" style="109" bestFit="1" customWidth="1"/>
    <col min="15368" max="15616" width="15.25390625" style="109" customWidth="1"/>
    <col min="15617" max="15617" width="17.75390625" style="109" customWidth="1"/>
    <col min="15618" max="15618" width="20.75390625" style="109" customWidth="1"/>
    <col min="15619" max="15619" width="16.00390625" style="109" customWidth="1"/>
    <col min="15620" max="15620" width="15.50390625" style="109" customWidth="1"/>
    <col min="15621" max="15621" width="19.25390625" style="109" customWidth="1"/>
    <col min="15622" max="15622" width="5.50390625" style="109" customWidth="1"/>
    <col min="15623" max="15623" width="19.00390625" style="109" bestFit="1" customWidth="1"/>
    <col min="15624" max="15872" width="15.25390625" style="109" customWidth="1"/>
    <col min="15873" max="15873" width="17.75390625" style="109" customWidth="1"/>
    <col min="15874" max="15874" width="20.75390625" style="109" customWidth="1"/>
    <col min="15875" max="15875" width="16.00390625" style="109" customWidth="1"/>
    <col min="15876" max="15876" width="15.50390625" style="109" customWidth="1"/>
    <col min="15877" max="15877" width="19.25390625" style="109" customWidth="1"/>
    <col min="15878" max="15878" width="5.50390625" style="109" customWidth="1"/>
    <col min="15879" max="15879" width="19.00390625" style="109" bestFit="1" customWidth="1"/>
    <col min="15880" max="16128" width="15.25390625" style="109" customWidth="1"/>
    <col min="16129" max="16129" width="17.75390625" style="109" customWidth="1"/>
    <col min="16130" max="16130" width="20.75390625" style="109" customWidth="1"/>
    <col min="16131" max="16131" width="16.00390625" style="109" customWidth="1"/>
    <col min="16132" max="16132" width="15.50390625" style="109" customWidth="1"/>
    <col min="16133" max="16133" width="19.25390625" style="109" customWidth="1"/>
    <col min="16134" max="16134" width="5.50390625" style="109" customWidth="1"/>
    <col min="16135" max="16135" width="19.00390625" style="109" bestFit="1" customWidth="1"/>
    <col min="16136" max="16384" width="15.25390625" style="109" customWidth="1"/>
  </cols>
  <sheetData>
    <row r="1" spans="1:6" ht="27" customHeight="1">
      <c r="A1" s="288" t="s">
        <v>50</v>
      </c>
      <c r="B1" s="288"/>
      <c r="C1" s="288"/>
      <c r="D1" s="288"/>
      <c r="E1" s="288"/>
      <c r="F1" s="288"/>
    </row>
    <row r="2" spans="1:6" ht="27" customHeight="1">
      <c r="A2" s="288" t="s">
        <v>71</v>
      </c>
      <c r="B2" s="288"/>
      <c r="C2" s="288"/>
      <c r="D2" s="288"/>
      <c r="E2" s="288"/>
      <c r="F2" s="293"/>
    </row>
    <row r="3" spans="1:6" ht="27" customHeight="1">
      <c r="A3" s="288" t="s">
        <v>72</v>
      </c>
      <c r="B3" s="288"/>
      <c r="C3" s="288"/>
      <c r="D3" s="288"/>
      <c r="E3" s="288"/>
      <c r="F3" s="294"/>
    </row>
    <row r="4" spans="1:6" ht="27" customHeight="1">
      <c r="A4" s="86" t="s">
        <v>73</v>
      </c>
      <c r="B4" s="41"/>
      <c r="C4" s="11"/>
      <c r="D4" s="14"/>
      <c r="E4" s="291" t="s">
        <v>74</v>
      </c>
      <c r="F4" s="292"/>
    </row>
    <row r="5" spans="1:6" ht="27" customHeight="1">
      <c r="A5" s="289" t="s">
        <v>75</v>
      </c>
      <c r="B5" s="16" t="s">
        <v>76</v>
      </c>
      <c r="C5" s="22" t="s">
        <v>77</v>
      </c>
      <c r="D5" s="16" t="s">
        <v>78</v>
      </c>
      <c r="E5" s="16" t="s">
        <v>79</v>
      </c>
      <c r="F5" s="289" t="s">
        <v>80</v>
      </c>
    </row>
    <row r="6" spans="1:6" ht="27" customHeight="1">
      <c r="A6" s="290"/>
      <c r="B6" s="17" t="s">
        <v>12</v>
      </c>
      <c r="C6" s="23" t="s">
        <v>13</v>
      </c>
      <c r="D6" s="17" t="s">
        <v>14</v>
      </c>
      <c r="E6" s="17" t="s">
        <v>81</v>
      </c>
      <c r="F6" s="290"/>
    </row>
    <row r="7" spans="1:7" ht="27" customHeight="1">
      <c r="A7" s="87" t="s">
        <v>82</v>
      </c>
      <c r="B7" s="88">
        <f>SUM(B8:B13)</f>
        <v>2206400000</v>
      </c>
      <c r="C7" s="37">
        <f>SUM(C8:C13)</f>
        <v>91740000</v>
      </c>
      <c r="D7" s="37">
        <f>SUM(D8:D13)</f>
        <v>23385000</v>
      </c>
      <c r="E7" s="37">
        <f>SUM(E8:E13)</f>
        <v>2274755000</v>
      </c>
      <c r="F7" s="89"/>
      <c r="G7" s="90"/>
    </row>
    <row r="8" spans="1:6" ht="27" customHeight="1">
      <c r="A8" s="91" t="s">
        <v>83</v>
      </c>
      <c r="B8" s="92">
        <v>43491000</v>
      </c>
      <c r="C8" s="25">
        <v>0</v>
      </c>
      <c r="D8" s="25">
        <v>0</v>
      </c>
      <c r="E8" s="24">
        <f aca="true" t="shared" si="0" ref="E8:E14">B8+C8-D8</f>
        <v>43491000</v>
      </c>
      <c r="F8" s="93"/>
    </row>
    <row r="9" spans="1:6" ht="27" customHeight="1">
      <c r="A9" s="91" t="s">
        <v>84</v>
      </c>
      <c r="B9" s="92">
        <v>45562000</v>
      </c>
      <c r="C9" s="25">
        <v>0</v>
      </c>
      <c r="D9" s="25"/>
      <c r="E9" s="24">
        <f t="shared" si="0"/>
        <v>45562000</v>
      </c>
      <c r="F9" s="93"/>
    </row>
    <row r="10" spans="1:6" ht="27" customHeight="1">
      <c r="A10" s="91" t="s">
        <v>85</v>
      </c>
      <c r="B10" s="94">
        <f>1072347000+12000000</f>
        <v>1084347000</v>
      </c>
      <c r="C10" s="25">
        <f>SUM('[1]8.增置資產明細(p17~26)'!F9:F12)</f>
        <v>39900000</v>
      </c>
      <c r="D10" s="25"/>
      <c r="E10" s="24">
        <f t="shared" si="0"/>
        <v>1124247000</v>
      </c>
      <c r="F10" s="93"/>
    </row>
    <row r="11" spans="1:6" ht="27" customHeight="1">
      <c r="A11" s="235" t="s">
        <v>86</v>
      </c>
      <c r="B11" s="94">
        <v>662000000</v>
      </c>
      <c r="C11" s="25">
        <f>SUM('[1]8.增置資產明細(p17~26)'!F13:F103)</f>
        <v>30116000</v>
      </c>
      <c r="D11" s="25">
        <v>16139000</v>
      </c>
      <c r="E11" s="24">
        <f t="shared" si="0"/>
        <v>675977000</v>
      </c>
      <c r="F11" s="93"/>
    </row>
    <row r="12" spans="1:6" ht="27" customHeight="1">
      <c r="A12" s="91" t="s">
        <v>87</v>
      </c>
      <c r="B12" s="94">
        <v>132000000</v>
      </c>
      <c r="C12" s="95">
        <f>SUM('[1]8.增置資產明細(p17~26)'!F104:F106)</f>
        <v>6258000</v>
      </c>
      <c r="D12" s="25">
        <v>785000</v>
      </c>
      <c r="E12" s="24">
        <f t="shared" si="0"/>
        <v>137473000</v>
      </c>
      <c r="F12" s="93"/>
    </row>
    <row r="13" spans="1:6" ht="27" customHeight="1">
      <c r="A13" s="91" t="s">
        <v>88</v>
      </c>
      <c r="B13" s="94">
        <v>239000000</v>
      </c>
      <c r="C13" s="25">
        <f>SUM('[1]8.增置資產明細(p17~26)'!F107:F187)</f>
        <v>15466000</v>
      </c>
      <c r="D13" s="25">
        <v>6461000</v>
      </c>
      <c r="E13" s="24">
        <f t="shared" si="0"/>
        <v>248005000</v>
      </c>
      <c r="F13" s="93"/>
    </row>
    <row r="14" spans="1:7" ht="27" customHeight="1">
      <c r="A14" s="96" t="s">
        <v>89</v>
      </c>
      <c r="B14" s="39">
        <f>SUM(B15:B18)</f>
        <v>-895449000</v>
      </c>
      <c r="C14" s="39">
        <f>SUM(C15:C18)</f>
        <v>-84177000</v>
      </c>
      <c r="D14" s="39">
        <f>SUM(D15:D18)</f>
        <v>-18755000</v>
      </c>
      <c r="E14" s="26">
        <f t="shared" si="0"/>
        <v>-960871000</v>
      </c>
      <c r="F14" s="93"/>
      <c r="G14" s="97"/>
    </row>
    <row r="15" spans="1:8" ht="27" customHeight="1">
      <c r="A15" s="91" t="s">
        <v>90</v>
      </c>
      <c r="B15" s="38">
        <v>-30247000</v>
      </c>
      <c r="C15" s="38">
        <v>-2054000</v>
      </c>
      <c r="D15" s="38"/>
      <c r="E15" s="18">
        <f>B15+C15-D15</f>
        <v>-32301000</v>
      </c>
      <c r="F15" s="93"/>
      <c r="H15" s="97"/>
    </row>
    <row r="16" spans="1:6" ht="27" customHeight="1">
      <c r="A16" s="91" t="s">
        <v>91</v>
      </c>
      <c r="B16" s="38">
        <v>-260741000</v>
      </c>
      <c r="C16" s="38">
        <v>-20314000</v>
      </c>
      <c r="D16" s="38"/>
      <c r="E16" s="18">
        <f>B16+C16-D16</f>
        <v>-281055000</v>
      </c>
      <c r="F16" s="93"/>
    </row>
    <row r="17" spans="1:6" ht="27" customHeight="1">
      <c r="A17" s="235" t="s">
        <v>92</v>
      </c>
      <c r="B17" s="38">
        <v>-443382000</v>
      </c>
      <c r="C17" s="38">
        <v>-46030000</v>
      </c>
      <c r="D17" s="38">
        <v>-13369000</v>
      </c>
      <c r="E17" s="18">
        <f>B17+C17-D17</f>
        <v>-476043000</v>
      </c>
      <c r="F17" s="93"/>
    </row>
    <row r="18" spans="1:7" ht="27" customHeight="1">
      <c r="A18" s="91" t="s">
        <v>88</v>
      </c>
      <c r="B18" s="38">
        <v>-161079000</v>
      </c>
      <c r="C18" s="38">
        <v>-15779000</v>
      </c>
      <c r="D18" s="38">
        <v>-5386000</v>
      </c>
      <c r="E18" s="18">
        <f>B18+C18-D18</f>
        <v>-171472000</v>
      </c>
      <c r="F18" s="98"/>
      <c r="G18" s="97"/>
    </row>
    <row r="19" spans="1:7" ht="27" customHeight="1">
      <c r="A19" s="91" t="s">
        <v>93</v>
      </c>
      <c r="B19" s="92">
        <f>B7+B14</f>
        <v>1310951000</v>
      </c>
      <c r="C19" s="38">
        <f>C7+C14</f>
        <v>7563000</v>
      </c>
      <c r="D19" s="38">
        <f>D7+D14</f>
        <v>4630000</v>
      </c>
      <c r="E19" s="24">
        <f>E7+E14</f>
        <v>1313884000</v>
      </c>
      <c r="F19" s="93"/>
      <c r="G19" s="99"/>
    </row>
    <row r="20" spans="1:6" ht="27" customHeight="1">
      <c r="A20" s="96" t="s">
        <v>94</v>
      </c>
      <c r="B20" s="88">
        <f>B21</f>
        <v>90000000</v>
      </c>
      <c r="C20" s="37">
        <f>C21</f>
        <v>4982000</v>
      </c>
      <c r="D20" s="37">
        <f>D21</f>
        <v>3336000</v>
      </c>
      <c r="E20" s="26">
        <f>B20+C20-D20</f>
        <v>91646000</v>
      </c>
      <c r="F20" s="93"/>
    </row>
    <row r="21" spans="1:6" s="86" customFormat="1" ht="27" customHeight="1">
      <c r="A21" s="91" t="s">
        <v>95</v>
      </c>
      <c r="B21" s="94">
        <v>90000000</v>
      </c>
      <c r="C21" s="100">
        <f>SUM('[1]8.增置資產明細(p17~26)'!F189:F211)</f>
        <v>4982000</v>
      </c>
      <c r="D21" s="38">
        <v>3336000</v>
      </c>
      <c r="E21" s="18">
        <f>B21+C21-D21</f>
        <v>91646000</v>
      </c>
      <c r="F21" s="93"/>
    </row>
    <row r="22" spans="1:6" s="86" customFormat="1" ht="27" customHeight="1">
      <c r="A22" s="96" t="s">
        <v>96</v>
      </c>
      <c r="B22" s="39">
        <f>B23</f>
        <v>-65215000</v>
      </c>
      <c r="C22" s="39">
        <f>C23</f>
        <v>-10099000</v>
      </c>
      <c r="D22" s="39">
        <f>D23</f>
        <v>-3336000</v>
      </c>
      <c r="E22" s="26">
        <f>B22+C22-D22</f>
        <v>-71978000</v>
      </c>
      <c r="F22" s="93"/>
    </row>
    <row r="23" spans="1:6" s="86" customFormat="1" ht="27" customHeight="1">
      <c r="A23" s="91" t="s">
        <v>95</v>
      </c>
      <c r="B23" s="38">
        <v>-65215000</v>
      </c>
      <c r="C23" s="38">
        <v>-10099000</v>
      </c>
      <c r="D23" s="38">
        <v>-3336000</v>
      </c>
      <c r="E23" s="18">
        <f>B23+C23-D23</f>
        <v>-71978000</v>
      </c>
      <c r="F23" s="93"/>
    </row>
    <row r="24" spans="1:7" s="86" customFormat="1" ht="27" customHeight="1">
      <c r="A24" s="91" t="s">
        <v>97</v>
      </c>
      <c r="B24" s="92">
        <f>B21+B23</f>
        <v>24785000</v>
      </c>
      <c r="C24" s="38">
        <f>C21+C23</f>
        <v>-5117000</v>
      </c>
      <c r="D24" s="38">
        <f>D21+D23</f>
        <v>0</v>
      </c>
      <c r="E24" s="24">
        <f>E21+E23</f>
        <v>19668000</v>
      </c>
      <c r="F24" s="93"/>
      <c r="G24" s="103"/>
    </row>
    <row r="25" spans="1:7" s="86" customFormat="1" ht="27" customHeight="1">
      <c r="A25" s="101" t="s">
        <v>98</v>
      </c>
      <c r="B25" s="88">
        <f>B19+B24</f>
        <v>1335736000</v>
      </c>
      <c r="C25" s="39">
        <f>C19+C24</f>
        <v>2446000</v>
      </c>
      <c r="D25" s="39">
        <f>D19+D24</f>
        <v>4630000</v>
      </c>
      <c r="E25" s="27">
        <f>E19+E24</f>
        <v>1333552000</v>
      </c>
      <c r="F25" s="102"/>
      <c r="G25" s="103"/>
    </row>
    <row r="26" ht="27" customHeight="1"/>
    <row r="27" ht="27" customHeight="1"/>
    <row r="28" ht="27" customHeight="1"/>
    <row r="29" ht="27" customHeight="1">
      <c r="D29" s="90"/>
    </row>
  </sheetData>
  <mergeCells count="6">
    <mergeCell ref="A1:F1"/>
    <mergeCell ref="A5:A6"/>
    <mergeCell ref="F5:F6"/>
    <mergeCell ref="E4:F4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K13" sqref="K13"/>
    </sheetView>
  </sheetViews>
  <sheetFormatPr defaultColWidth="9.00390625" defaultRowHeight="27" customHeight="1"/>
  <cols>
    <col min="1" max="1" width="18.375" style="109" customWidth="1"/>
    <col min="2" max="2" width="5.50390625" style="109" customWidth="1"/>
    <col min="3" max="3" width="15.50390625" style="115" customWidth="1"/>
    <col min="4" max="4" width="11.00390625" style="115" customWidth="1"/>
    <col min="5" max="5" width="15.25390625" style="115" customWidth="1"/>
    <col min="6" max="6" width="14.25390625" style="115" customWidth="1"/>
    <col min="7" max="7" width="15.00390625" style="109" customWidth="1"/>
    <col min="8" max="256" width="9.00390625" style="109" customWidth="1"/>
    <col min="257" max="257" width="18.375" style="109" customWidth="1"/>
    <col min="258" max="258" width="5.50390625" style="109" customWidth="1"/>
    <col min="259" max="259" width="15.50390625" style="109" customWidth="1"/>
    <col min="260" max="260" width="11.00390625" style="109" customWidth="1"/>
    <col min="261" max="261" width="15.25390625" style="109" customWidth="1"/>
    <col min="262" max="262" width="14.25390625" style="109" customWidth="1"/>
    <col min="263" max="263" width="15.00390625" style="109" customWidth="1"/>
    <col min="264" max="512" width="9.00390625" style="109" customWidth="1"/>
    <col min="513" max="513" width="18.375" style="109" customWidth="1"/>
    <col min="514" max="514" width="5.50390625" style="109" customWidth="1"/>
    <col min="515" max="515" width="15.50390625" style="109" customWidth="1"/>
    <col min="516" max="516" width="11.00390625" style="109" customWidth="1"/>
    <col min="517" max="517" width="15.25390625" style="109" customWidth="1"/>
    <col min="518" max="518" width="14.25390625" style="109" customWidth="1"/>
    <col min="519" max="519" width="15.00390625" style="109" customWidth="1"/>
    <col min="520" max="768" width="9.00390625" style="109" customWidth="1"/>
    <col min="769" max="769" width="18.375" style="109" customWidth="1"/>
    <col min="770" max="770" width="5.50390625" style="109" customWidth="1"/>
    <col min="771" max="771" width="15.50390625" style="109" customWidth="1"/>
    <col min="772" max="772" width="11.00390625" style="109" customWidth="1"/>
    <col min="773" max="773" width="15.25390625" style="109" customWidth="1"/>
    <col min="774" max="774" width="14.25390625" style="109" customWidth="1"/>
    <col min="775" max="775" width="15.00390625" style="109" customWidth="1"/>
    <col min="776" max="1024" width="9.00390625" style="109" customWidth="1"/>
    <col min="1025" max="1025" width="18.375" style="109" customWidth="1"/>
    <col min="1026" max="1026" width="5.50390625" style="109" customWidth="1"/>
    <col min="1027" max="1027" width="15.50390625" style="109" customWidth="1"/>
    <col min="1028" max="1028" width="11.00390625" style="109" customWidth="1"/>
    <col min="1029" max="1029" width="15.25390625" style="109" customWidth="1"/>
    <col min="1030" max="1030" width="14.25390625" style="109" customWidth="1"/>
    <col min="1031" max="1031" width="15.00390625" style="109" customWidth="1"/>
    <col min="1032" max="1280" width="9.00390625" style="109" customWidth="1"/>
    <col min="1281" max="1281" width="18.375" style="109" customWidth="1"/>
    <col min="1282" max="1282" width="5.50390625" style="109" customWidth="1"/>
    <col min="1283" max="1283" width="15.50390625" style="109" customWidth="1"/>
    <col min="1284" max="1284" width="11.00390625" style="109" customWidth="1"/>
    <col min="1285" max="1285" width="15.25390625" style="109" customWidth="1"/>
    <col min="1286" max="1286" width="14.25390625" style="109" customWidth="1"/>
    <col min="1287" max="1287" width="15.00390625" style="109" customWidth="1"/>
    <col min="1288" max="1536" width="9.00390625" style="109" customWidth="1"/>
    <col min="1537" max="1537" width="18.375" style="109" customWidth="1"/>
    <col min="1538" max="1538" width="5.50390625" style="109" customWidth="1"/>
    <col min="1539" max="1539" width="15.50390625" style="109" customWidth="1"/>
    <col min="1540" max="1540" width="11.00390625" style="109" customWidth="1"/>
    <col min="1541" max="1541" width="15.25390625" style="109" customWidth="1"/>
    <col min="1542" max="1542" width="14.25390625" style="109" customWidth="1"/>
    <col min="1543" max="1543" width="15.00390625" style="109" customWidth="1"/>
    <col min="1544" max="1792" width="9.00390625" style="109" customWidth="1"/>
    <col min="1793" max="1793" width="18.375" style="109" customWidth="1"/>
    <col min="1794" max="1794" width="5.50390625" style="109" customWidth="1"/>
    <col min="1795" max="1795" width="15.50390625" style="109" customWidth="1"/>
    <col min="1796" max="1796" width="11.00390625" style="109" customWidth="1"/>
    <col min="1797" max="1797" width="15.25390625" style="109" customWidth="1"/>
    <col min="1798" max="1798" width="14.25390625" style="109" customWidth="1"/>
    <col min="1799" max="1799" width="15.00390625" style="109" customWidth="1"/>
    <col min="1800" max="2048" width="9.00390625" style="109" customWidth="1"/>
    <col min="2049" max="2049" width="18.375" style="109" customWidth="1"/>
    <col min="2050" max="2050" width="5.50390625" style="109" customWidth="1"/>
    <col min="2051" max="2051" width="15.50390625" style="109" customWidth="1"/>
    <col min="2052" max="2052" width="11.00390625" style="109" customWidth="1"/>
    <col min="2053" max="2053" width="15.25390625" style="109" customWidth="1"/>
    <col min="2054" max="2054" width="14.25390625" style="109" customWidth="1"/>
    <col min="2055" max="2055" width="15.00390625" style="109" customWidth="1"/>
    <col min="2056" max="2304" width="9.00390625" style="109" customWidth="1"/>
    <col min="2305" max="2305" width="18.375" style="109" customWidth="1"/>
    <col min="2306" max="2306" width="5.50390625" style="109" customWidth="1"/>
    <col min="2307" max="2307" width="15.50390625" style="109" customWidth="1"/>
    <col min="2308" max="2308" width="11.00390625" style="109" customWidth="1"/>
    <col min="2309" max="2309" width="15.25390625" style="109" customWidth="1"/>
    <col min="2310" max="2310" width="14.25390625" style="109" customWidth="1"/>
    <col min="2311" max="2311" width="15.00390625" style="109" customWidth="1"/>
    <col min="2312" max="2560" width="9.00390625" style="109" customWidth="1"/>
    <col min="2561" max="2561" width="18.375" style="109" customWidth="1"/>
    <col min="2562" max="2562" width="5.50390625" style="109" customWidth="1"/>
    <col min="2563" max="2563" width="15.50390625" style="109" customWidth="1"/>
    <col min="2564" max="2564" width="11.00390625" style="109" customWidth="1"/>
    <col min="2565" max="2565" width="15.25390625" style="109" customWidth="1"/>
    <col min="2566" max="2566" width="14.25390625" style="109" customWidth="1"/>
    <col min="2567" max="2567" width="15.00390625" style="109" customWidth="1"/>
    <col min="2568" max="2816" width="9.00390625" style="109" customWidth="1"/>
    <col min="2817" max="2817" width="18.375" style="109" customWidth="1"/>
    <col min="2818" max="2818" width="5.50390625" style="109" customWidth="1"/>
    <col min="2819" max="2819" width="15.50390625" style="109" customWidth="1"/>
    <col min="2820" max="2820" width="11.00390625" style="109" customWidth="1"/>
    <col min="2821" max="2821" width="15.25390625" style="109" customWidth="1"/>
    <col min="2822" max="2822" width="14.25390625" style="109" customWidth="1"/>
    <col min="2823" max="2823" width="15.00390625" style="109" customWidth="1"/>
    <col min="2824" max="3072" width="9.00390625" style="109" customWidth="1"/>
    <col min="3073" max="3073" width="18.375" style="109" customWidth="1"/>
    <col min="3074" max="3074" width="5.50390625" style="109" customWidth="1"/>
    <col min="3075" max="3075" width="15.50390625" style="109" customWidth="1"/>
    <col min="3076" max="3076" width="11.00390625" style="109" customWidth="1"/>
    <col min="3077" max="3077" width="15.25390625" style="109" customWidth="1"/>
    <col min="3078" max="3078" width="14.25390625" style="109" customWidth="1"/>
    <col min="3079" max="3079" width="15.00390625" style="109" customWidth="1"/>
    <col min="3080" max="3328" width="9.00390625" style="109" customWidth="1"/>
    <col min="3329" max="3329" width="18.375" style="109" customWidth="1"/>
    <col min="3330" max="3330" width="5.50390625" style="109" customWidth="1"/>
    <col min="3331" max="3331" width="15.50390625" style="109" customWidth="1"/>
    <col min="3332" max="3332" width="11.00390625" style="109" customWidth="1"/>
    <col min="3333" max="3333" width="15.25390625" style="109" customWidth="1"/>
    <col min="3334" max="3334" width="14.25390625" style="109" customWidth="1"/>
    <col min="3335" max="3335" width="15.00390625" style="109" customWidth="1"/>
    <col min="3336" max="3584" width="9.00390625" style="109" customWidth="1"/>
    <col min="3585" max="3585" width="18.375" style="109" customWidth="1"/>
    <col min="3586" max="3586" width="5.50390625" style="109" customWidth="1"/>
    <col min="3587" max="3587" width="15.50390625" style="109" customWidth="1"/>
    <col min="3588" max="3588" width="11.00390625" style="109" customWidth="1"/>
    <col min="3589" max="3589" width="15.25390625" style="109" customWidth="1"/>
    <col min="3590" max="3590" width="14.25390625" style="109" customWidth="1"/>
    <col min="3591" max="3591" width="15.00390625" style="109" customWidth="1"/>
    <col min="3592" max="3840" width="9.00390625" style="109" customWidth="1"/>
    <col min="3841" max="3841" width="18.375" style="109" customWidth="1"/>
    <col min="3842" max="3842" width="5.50390625" style="109" customWidth="1"/>
    <col min="3843" max="3843" width="15.50390625" style="109" customWidth="1"/>
    <col min="3844" max="3844" width="11.00390625" style="109" customWidth="1"/>
    <col min="3845" max="3845" width="15.25390625" style="109" customWidth="1"/>
    <col min="3846" max="3846" width="14.25390625" style="109" customWidth="1"/>
    <col min="3847" max="3847" width="15.00390625" style="109" customWidth="1"/>
    <col min="3848" max="4096" width="9.00390625" style="109" customWidth="1"/>
    <col min="4097" max="4097" width="18.375" style="109" customWidth="1"/>
    <col min="4098" max="4098" width="5.50390625" style="109" customWidth="1"/>
    <col min="4099" max="4099" width="15.50390625" style="109" customWidth="1"/>
    <col min="4100" max="4100" width="11.00390625" style="109" customWidth="1"/>
    <col min="4101" max="4101" width="15.25390625" style="109" customWidth="1"/>
    <col min="4102" max="4102" width="14.25390625" style="109" customWidth="1"/>
    <col min="4103" max="4103" width="15.00390625" style="109" customWidth="1"/>
    <col min="4104" max="4352" width="9.00390625" style="109" customWidth="1"/>
    <col min="4353" max="4353" width="18.375" style="109" customWidth="1"/>
    <col min="4354" max="4354" width="5.50390625" style="109" customWidth="1"/>
    <col min="4355" max="4355" width="15.50390625" style="109" customWidth="1"/>
    <col min="4356" max="4356" width="11.00390625" style="109" customWidth="1"/>
    <col min="4357" max="4357" width="15.25390625" style="109" customWidth="1"/>
    <col min="4358" max="4358" width="14.25390625" style="109" customWidth="1"/>
    <col min="4359" max="4359" width="15.00390625" style="109" customWidth="1"/>
    <col min="4360" max="4608" width="9.00390625" style="109" customWidth="1"/>
    <col min="4609" max="4609" width="18.375" style="109" customWidth="1"/>
    <col min="4610" max="4610" width="5.50390625" style="109" customWidth="1"/>
    <col min="4611" max="4611" width="15.50390625" style="109" customWidth="1"/>
    <col min="4612" max="4612" width="11.00390625" style="109" customWidth="1"/>
    <col min="4613" max="4613" width="15.25390625" style="109" customWidth="1"/>
    <col min="4614" max="4614" width="14.25390625" style="109" customWidth="1"/>
    <col min="4615" max="4615" width="15.00390625" style="109" customWidth="1"/>
    <col min="4616" max="4864" width="9.00390625" style="109" customWidth="1"/>
    <col min="4865" max="4865" width="18.375" style="109" customWidth="1"/>
    <col min="4866" max="4866" width="5.50390625" style="109" customWidth="1"/>
    <col min="4867" max="4867" width="15.50390625" style="109" customWidth="1"/>
    <col min="4868" max="4868" width="11.00390625" style="109" customWidth="1"/>
    <col min="4869" max="4869" width="15.25390625" style="109" customWidth="1"/>
    <col min="4870" max="4870" width="14.25390625" style="109" customWidth="1"/>
    <col min="4871" max="4871" width="15.00390625" style="109" customWidth="1"/>
    <col min="4872" max="5120" width="9.00390625" style="109" customWidth="1"/>
    <col min="5121" max="5121" width="18.375" style="109" customWidth="1"/>
    <col min="5122" max="5122" width="5.50390625" style="109" customWidth="1"/>
    <col min="5123" max="5123" width="15.50390625" style="109" customWidth="1"/>
    <col min="5124" max="5124" width="11.00390625" style="109" customWidth="1"/>
    <col min="5125" max="5125" width="15.25390625" style="109" customWidth="1"/>
    <col min="5126" max="5126" width="14.25390625" style="109" customWidth="1"/>
    <col min="5127" max="5127" width="15.00390625" style="109" customWidth="1"/>
    <col min="5128" max="5376" width="9.00390625" style="109" customWidth="1"/>
    <col min="5377" max="5377" width="18.375" style="109" customWidth="1"/>
    <col min="5378" max="5378" width="5.50390625" style="109" customWidth="1"/>
    <col min="5379" max="5379" width="15.50390625" style="109" customWidth="1"/>
    <col min="5380" max="5380" width="11.00390625" style="109" customWidth="1"/>
    <col min="5381" max="5381" width="15.25390625" style="109" customWidth="1"/>
    <col min="5382" max="5382" width="14.25390625" style="109" customWidth="1"/>
    <col min="5383" max="5383" width="15.00390625" style="109" customWidth="1"/>
    <col min="5384" max="5632" width="9.00390625" style="109" customWidth="1"/>
    <col min="5633" max="5633" width="18.375" style="109" customWidth="1"/>
    <col min="5634" max="5634" width="5.50390625" style="109" customWidth="1"/>
    <col min="5635" max="5635" width="15.50390625" style="109" customWidth="1"/>
    <col min="5636" max="5636" width="11.00390625" style="109" customWidth="1"/>
    <col min="5637" max="5637" width="15.25390625" style="109" customWidth="1"/>
    <col min="5638" max="5638" width="14.25390625" style="109" customWidth="1"/>
    <col min="5639" max="5639" width="15.00390625" style="109" customWidth="1"/>
    <col min="5640" max="5888" width="9.00390625" style="109" customWidth="1"/>
    <col min="5889" max="5889" width="18.375" style="109" customWidth="1"/>
    <col min="5890" max="5890" width="5.50390625" style="109" customWidth="1"/>
    <col min="5891" max="5891" width="15.50390625" style="109" customWidth="1"/>
    <col min="5892" max="5892" width="11.00390625" style="109" customWidth="1"/>
    <col min="5893" max="5893" width="15.25390625" style="109" customWidth="1"/>
    <col min="5894" max="5894" width="14.25390625" style="109" customWidth="1"/>
    <col min="5895" max="5895" width="15.00390625" style="109" customWidth="1"/>
    <col min="5896" max="6144" width="9.00390625" style="109" customWidth="1"/>
    <col min="6145" max="6145" width="18.375" style="109" customWidth="1"/>
    <col min="6146" max="6146" width="5.50390625" style="109" customWidth="1"/>
    <col min="6147" max="6147" width="15.50390625" style="109" customWidth="1"/>
    <col min="6148" max="6148" width="11.00390625" style="109" customWidth="1"/>
    <col min="6149" max="6149" width="15.25390625" style="109" customWidth="1"/>
    <col min="6150" max="6150" width="14.25390625" style="109" customWidth="1"/>
    <col min="6151" max="6151" width="15.00390625" style="109" customWidth="1"/>
    <col min="6152" max="6400" width="9.00390625" style="109" customWidth="1"/>
    <col min="6401" max="6401" width="18.375" style="109" customWidth="1"/>
    <col min="6402" max="6402" width="5.50390625" style="109" customWidth="1"/>
    <col min="6403" max="6403" width="15.50390625" style="109" customWidth="1"/>
    <col min="6404" max="6404" width="11.00390625" style="109" customWidth="1"/>
    <col min="6405" max="6405" width="15.25390625" style="109" customWidth="1"/>
    <col min="6406" max="6406" width="14.25390625" style="109" customWidth="1"/>
    <col min="6407" max="6407" width="15.00390625" style="109" customWidth="1"/>
    <col min="6408" max="6656" width="9.00390625" style="109" customWidth="1"/>
    <col min="6657" max="6657" width="18.375" style="109" customWidth="1"/>
    <col min="6658" max="6658" width="5.50390625" style="109" customWidth="1"/>
    <col min="6659" max="6659" width="15.50390625" style="109" customWidth="1"/>
    <col min="6660" max="6660" width="11.00390625" style="109" customWidth="1"/>
    <col min="6661" max="6661" width="15.25390625" style="109" customWidth="1"/>
    <col min="6662" max="6662" width="14.25390625" style="109" customWidth="1"/>
    <col min="6663" max="6663" width="15.00390625" style="109" customWidth="1"/>
    <col min="6664" max="6912" width="9.00390625" style="109" customWidth="1"/>
    <col min="6913" max="6913" width="18.375" style="109" customWidth="1"/>
    <col min="6914" max="6914" width="5.50390625" style="109" customWidth="1"/>
    <col min="6915" max="6915" width="15.50390625" style="109" customWidth="1"/>
    <col min="6916" max="6916" width="11.00390625" style="109" customWidth="1"/>
    <col min="6917" max="6917" width="15.25390625" style="109" customWidth="1"/>
    <col min="6918" max="6918" width="14.25390625" style="109" customWidth="1"/>
    <col min="6919" max="6919" width="15.00390625" style="109" customWidth="1"/>
    <col min="6920" max="7168" width="9.00390625" style="109" customWidth="1"/>
    <col min="7169" max="7169" width="18.375" style="109" customWidth="1"/>
    <col min="7170" max="7170" width="5.50390625" style="109" customWidth="1"/>
    <col min="7171" max="7171" width="15.50390625" style="109" customWidth="1"/>
    <col min="7172" max="7172" width="11.00390625" style="109" customWidth="1"/>
    <col min="7173" max="7173" width="15.25390625" style="109" customWidth="1"/>
    <col min="7174" max="7174" width="14.25390625" style="109" customWidth="1"/>
    <col min="7175" max="7175" width="15.00390625" style="109" customWidth="1"/>
    <col min="7176" max="7424" width="9.00390625" style="109" customWidth="1"/>
    <col min="7425" max="7425" width="18.375" style="109" customWidth="1"/>
    <col min="7426" max="7426" width="5.50390625" style="109" customWidth="1"/>
    <col min="7427" max="7427" width="15.50390625" style="109" customWidth="1"/>
    <col min="7428" max="7428" width="11.00390625" style="109" customWidth="1"/>
    <col min="7429" max="7429" width="15.25390625" style="109" customWidth="1"/>
    <col min="7430" max="7430" width="14.25390625" style="109" customWidth="1"/>
    <col min="7431" max="7431" width="15.00390625" style="109" customWidth="1"/>
    <col min="7432" max="7680" width="9.00390625" style="109" customWidth="1"/>
    <col min="7681" max="7681" width="18.375" style="109" customWidth="1"/>
    <col min="7682" max="7682" width="5.50390625" style="109" customWidth="1"/>
    <col min="7683" max="7683" width="15.50390625" style="109" customWidth="1"/>
    <col min="7684" max="7684" width="11.00390625" style="109" customWidth="1"/>
    <col min="7685" max="7685" width="15.25390625" style="109" customWidth="1"/>
    <col min="7686" max="7686" width="14.25390625" style="109" customWidth="1"/>
    <col min="7687" max="7687" width="15.00390625" style="109" customWidth="1"/>
    <col min="7688" max="7936" width="9.00390625" style="109" customWidth="1"/>
    <col min="7937" max="7937" width="18.375" style="109" customWidth="1"/>
    <col min="7938" max="7938" width="5.50390625" style="109" customWidth="1"/>
    <col min="7939" max="7939" width="15.50390625" style="109" customWidth="1"/>
    <col min="7940" max="7940" width="11.00390625" style="109" customWidth="1"/>
    <col min="7941" max="7941" width="15.25390625" style="109" customWidth="1"/>
    <col min="7942" max="7942" width="14.25390625" style="109" customWidth="1"/>
    <col min="7943" max="7943" width="15.00390625" style="109" customWidth="1"/>
    <col min="7944" max="8192" width="9.00390625" style="109" customWidth="1"/>
    <col min="8193" max="8193" width="18.375" style="109" customWidth="1"/>
    <col min="8194" max="8194" width="5.50390625" style="109" customWidth="1"/>
    <col min="8195" max="8195" width="15.50390625" style="109" customWidth="1"/>
    <col min="8196" max="8196" width="11.00390625" style="109" customWidth="1"/>
    <col min="8197" max="8197" width="15.25390625" style="109" customWidth="1"/>
    <col min="8198" max="8198" width="14.25390625" style="109" customWidth="1"/>
    <col min="8199" max="8199" width="15.00390625" style="109" customWidth="1"/>
    <col min="8200" max="8448" width="9.00390625" style="109" customWidth="1"/>
    <col min="8449" max="8449" width="18.375" style="109" customWidth="1"/>
    <col min="8450" max="8450" width="5.50390625" style="109" customWidth="1"/>
    <col min="8451" max="8451" width="15.50390625" style="109" customWidth="1"/>
    <col min="8452" max="8452" width="11.00390625" style="109" customWidth="1"/>
    <col min="8453" max="8453" width="15.25390625" style="109" customWidth="1"/>
    <col min="8454" max="8454" width="14.25390625" style="109" customWidth="1"/>
    <col min="8455" max="8455" width="15.00390625" style="109" customWidth="1"/>
    <col min="8456" max="8704" width="9.00390625" style="109" customWidth="1"/>
    <col min="8705" max="8705" width="18.375" style="109" customWidth="1"/>
    <col min="8706" max="8706" width="5.50390625" style="109" customWidth="1"/>
    <col min="8707" max="8707" width="15.50390625" style="109" customWidth="1"/>
    <col min="8708" max="8708" width="11.00390625" style="109" customWidth="1"/>
    <col min="8709" max="8709" width="15.25390625" style="109" customWidth="1"/>
    <col min="8710" max="8710" width="14.25390625" style="109" customWidth="1"/>
    <col min="8711" max="8711" width="15.00390625" style="109" customWidth="1"/>
    <col min="8712" max="8960" width="9.00390625" style="109" customWidth="1"/>
    <col min="8961" max="8961" width="18.375" style="109" customWidth="1"/>
    <col min="8962" max="8962" width="5.50390625" style="109" customWidth="1"/>
    <col min="8963" max="8963" width="15.50390625" style="109" customWidth="1"/>
    <col min="8964" max="8964" width="11.00390625" style="109" customWidth="1"/>
    <col min="8965" max="8965" width="15.25390625" style="109" customWidth="1"/>
    <col min="8966" max="8966" width="14.25390625" style="109" customWidth="1"/>
    <col min="8967" max="8967" width="15.00390625" style="109" customWidth="1"/>
    <col min="8968" max="9216" width="9.00390625" style="109" customWidth="1"/>
    <col min="9217" max="9217" width="18.375" style="109" customWidth="1"/>
    <col min="9218" max="9218" width="5.50390625" style="109" customWidth="1"/>
    <col min="9219" max="9219" width="15.50390625" style="109" customWidth="1"/>
    <col min="9220" max="9220" width="11.00390625" style="109" customWidth="1"/>
    <col min="9221" max="9221" width="15.25390625" style="109" customWidth="1"/>
    <col min="9222" max="9222" width="14.25390625" style="109" customWidth="1"/>
    <col min="9223" max="9223" width="15.00390625" style="109" customWidth="1"/>
    <col min="9224" max="9472" width="9.00390625" style="109" customWidth="1"/>
    <col min="9473" max="9473" width="18.375" style="109" customWidth="1"/>
    <col min="9474" max="9474" width="5.50390625" style="109" customWidth="1"/>
    <col min="9475" max="9475" width="15.50390625" style="109" customWidth="1"/>
    <col min="9476" max="9476" width="11.00390625" style="109" customWidth="1"/>
    <col min="9477" max="9477" width="15.25390625" style="109" customWidth="1"/>
    <col min="9478" max="9478" width="14.25390625" style="109" customWidth="1"/>
    <col min="9479" max="9479" width="15.00390625" style="109" customWidth="1"/>
    <col min="9480" max="9728" width="9.00390625" style="109" customWidth="1"/>
    <col min="9729" max="9729" width="18.375" style="109" customWidth="1"/>
    <col min="9730" max="9730" width="5.50390625" style="109" customWidth="1"/>
    <col min="9731" max="9731" width="15.50390625" style="109" customWidth="1"/>
    <col min="9732" max="9732" width="11.00390625" style="109" customWidth="1"/>
    <col min="9733" max="9733" width="15.25390625" style="109" customWidth="1"/>
    <col min="9734" max="9734" width="14.25390625" style="109" customWidth="1"/>
    <col min="9735" max="9735" width="15.00390625" style="109" customWidth="1"/>
    <col min="9736" max="9984" width="9.00390625" style="109" customWidth="1"/>
    <col min="9985" max="9985" width="18.375" style="109" customWidth="1"/>
    <col min="9986" max="9986" width="5.50390625" style="109" customWidth="1"/>
    <col min="9987" max="9987" width="15.50390625" style="109" customWidth="1"/>
    <col min="9988" max="9988" width="11.00390625" style="109" customWidth="1"/>
    <col min="9989" max="9989" width="15.25390625" style="109" customWidth="1"/>
    <col min="9990" max="9990" width="14.25390625" style="109" customWidth="1"/>
    <col min="9991" max="9991" width="15.00390625" style="109" customWidth="1"/>
    <col min="9992" max="10240" width="9.00390625" style="109" customWidth="1"/>
    <col min="10241" max="10241" width="18.375" style="109" customWidth="1"/>
    <col min="10242" max="10242" width="5.50390625" style="109" customWidth="1"/>
    <col min="10243" max="10243" width="15.50390625" style="109" customWidth="1"/>
    <col min="10244" max="10244" width="11.00390625" style="109" customWidth="1"/>
    <col min="10245" max="10245" width="15.25390625" style="109" customWidth="1"/>
    <col min="10246" max="10246" width="14.25390625" style="109" customWidth="1"/>
    <col min="10247" max="10247" width="15.00390625" style="109" customWidth="1"/>
    <col min="10248" max="10496" width="9.00390625" style="109" customWidth="1"/>
    <col min="10497" max="10497" width="18.375" style="109" customWidth="1"/>
    <col min="10498" max="10498" width="5.50390625" style="109" customWidth="1"/>
    <col min="10499" max="10499" width="15.50390625" style="109" customWidth="1"/>
    <col min="10500" max="10500" width="11.00390625" style="109" customWidth="1"/>
    <col min="10501" max="10501" width="15.25390625" style="109" customWidth="1"/>
    <col min="10502" max="10502" width="14.25390625" style="109" customWidth="1"/>
    <col min="10503" max="10503" width="15.00390625" style="109" customWidth="1"/>
    <col min="10504" max="10752" width="9.00390625" style="109" customWidth="1"/>
    <col min="10753" max="10753" width="18.375" style="109" customWidth="1"/>
    <col min="10754" max="10754" width="5.50390625" style="109" customWidth="1"/>
    <col min="10755" max="10755" width="15.50390625" style="109" customWidth="1"/>
    <col min="10756" max="10756" width="11.00390625" style="109" customWidth="1"/>
    <col min="10757" max="10757" width="15.25390625" style="109" customWidth="1"/>
    <col min="10758" max="10758" width="14.25390625" style="109" customWidth="1"/>
    <col min="10759" max="10759" width="15.00390625" style="109" customWidth="1"/>
    <col min="10760" max="11008" width="9.00390625" style="109" customWidth="1"/>
    <col min="11009" max="11009" width="18.375" style="109" customWidth="1"/>
    <col min="11010" max="11010" width="5.50390625" style="109" customWidth="1"/>
    <col min="11011" max="11011" width="15.50390625" style="109" customWidth="1"/>
    <col min="11012" max="11012" width="11.00390625" style="109" customWidth="1"/>
    <col min="11013" max="11013" width="15.25390625" style="109" customWidth="1"/>
    <col min="11014" max="11014" width="14.25390625" style="109" customWidth="1"/>
    <col min="11015" max="11015" width="15.00390625" style="109" customWidth="1"/>
    <col min="11016" max="11264" width="9.00390625" style="109" customWidth="1"/>
    <col min="11265" max="11265" width="18.375" style="109" customWidth="1"/>
    <col min="11266" max="11266" width="5.50390625" style="109" customWidth="1"/>
    <col min="11267" max="11267" width="15.50390625" style="109" customWidth="1"/>
    <col min="11268" max="11268" width="11.00390625" style="109" customWidth="1"/>
    <col min="11269" max="11269" width="15.25390625" style="109" customWidth="1"/>
    <col min="11270" max="11270" width="14.25390625" style="109" customWidth="1"/>
    <col min="11271" max="11271" width="15.00390625" style="109" customWidth="1"/>
    <col min="11272" max="11520" width="9.00390625" style="109" customWidth="1"/>
    <col min="11521" max="11521" width="18.375" style="109" customWidth="1"/>
    <col min="11522" max="11522" width="5.50390625" style="109" customWidth="1"/>
    <col min="11523" max="11523" width="15.50390625" style="109" customWidth="1"/>
    <col min="11524" max="11524" width="11.00390625" style="109" customWidth="1"/>
    <col min="11525" max="11525" width="15.25390625" style="109" customWidth="1"/>
    <col min="11526" max="11526" width="14.25390625" style="109" customWidth="1"/>
    <col min="11527" max="11527" width="15.00390625" style="109" customWidth="1"/>
    <col min="11528" max="11776" width="9.00390625" style="109" customWidth="1"/>
    <col min="11777" max="11777" width="18.375" style="109" customWidth="1"/>
    <col min="11778" max="11778" width="5.50390625" style="109" customWidth="1"/>
    <col min="11779" max="11779" width="15.50390625" style="109" customWidth="1"/>
    <col min="11780" max="11780" width="11.00390625" style="109" customWidth="1"/>
    <col min="11781" max="11781" width="15.25390625" style="109" customWidth="1"/>
    <col min="11782" max="11782" width="14.25390625" style="109" customWidth="1"/>
    <col min="11783" max="11783" width="15.00390625" style="109" customWidth="1"/>
    <col min="11784" max="12032" width="9.00390625" style="109" customWidth="1"/>
    <col min="12033" max="12033" width="18.375" style="109" customWidth="1"/>
    <col min="12034" max="12034" width="5.50390625" style="109" customWidth="1"/>
    <col min="12035" max="12035" width="15.50390625" style="109" customWidth="1"/>
    <col min="12036" max="12036" width="11.00390625" style="109" customWidth="1"/>
    <col min="12037" max="12037" width="15.25390625" style="109" customWidth="1"/>
    <col min="12038" max="12038" width="14.25390625" style="109" customWidth="1"/>
    <col min="12039" max="12039" width="15.00390625" style="109" customWidth="1"/>
    <col min="12040" max="12288" width="9.00390625" style="109" customWidth="1"/>
    <col min="12289" max="12289" width="18.375" style="109" customWidth="1"/>
    <col min="12290" max="12290" width="5.50390625" style="109" customWidth="1"/>
    <col min="12291" max="12291" width="15.50390625" style="109" customWidth="1"/>
    <col min="12292" max="12292" width="11.00390625" style="109" customWidth="1"/>
    <col min="12293" max="12293" width="15.25390625" style="109" customWidth="1"/>
    <col min="12294" max="12294" width="14.25390625" style="109" customWidth="1"/>
    <col min="12295" max="12295" width="15.00390625" style="109" customWidth="1"/>
    <col min="12296" max="12544" width="9.00390625" style="109" customWidth="1"/>
    <col min="12545" max="12545" width="18.375" style="109" customWidth="1"/>
    <col min="12546" max="12546" width="5.50390625" style="109" customWidth="1"/>
    <col min="12547" max="12547" width="15.50390625" style="109" customWidth="1"/>
    <col min="12548" max="12548" width="11.00390625" style="109" customWidth="1"/>
    <col min="12549" max="12549" width="15.25390625" style="109" customWidth="1"/>
    <col min="12550" max="12550" width="14.25390625" style="109" customWidth="1"/>
    <col min="12551" max="12551" width="15.00390625" style="109" customWidth="1"/>
    <col min="12552" max="12800" width="9.00390625" style="109" customWidth="1"/>
    <col min="12801" max="12801" width="18.375" style="109" customWidth="1"/>
    <col min="12802" max="12802" width="5.50390625" style="109" customWidth="1"/>
    <col min="12803" max="12803" width="15.50390625" style="109" customWidth="1"/>
    <col min="12804" max="12804" width="11.00390625" style="109" customWidth="1"/>
    <col min="12805" max="12805" width="15.25390625" style="109" customWidth="1"/>
    <col min="12806" max="12806" width="14.25390625" style="109" customWidth="1"/>
    <col min="12807" max="12807" width="15.00390625" style="109" customWidth="1"/>
    <col min="12808" max="13056" width="9.00390625" style="109" customWidth="1"/>
    <col min="13057" max="13057" width="18.375" style="109" customWidth="1"/>
    <col min="13058" max="13058" width="5.50390625" style="109" customWidth="1"/>
    <col min="13059" max="13059" width="15.50390625" style="109" customWidth="1"/>
    <col min="13060" max="13060" width="11.00390625" style="109" customWidth="1"/>
    <col min="13061" max="13061" width="15.25390625" style="109" customWidth="1"/>
    <col min="13062" max="13062" width="14.25390625" style="109" customWidth="1"/>
    <col min="13063" max="13063" width="15.00390625" style="109" customWidth="1"/>
    <col min="13064" max="13312" width="9.00390625" style="109" customWidth="1"/>
    <col min="13313" max="13313" width="18.375" style="109" customWidth="1"/>
    <col min="13314" max="13314" width="5.50390625" style="109" customWidth="1"/>
    <col min="13315" max="13315" width="15.50390625" style="109" customWidth="1"/>
    <col min="13316" max="13316" width="11.00390625" style="109" customWidth="1"/>
    <col min="13317" max="13317" width="15.25390625" style="109" customWidth="1"/>
    <col min="13318" max="13318" width="14.25390625" style="109" customWidth="1"/>
    <col min="13319" max="13319" width="15.00390625" style="109" customWidth="1"/>
    <col min="13320" max="13568" width="9.00390625" style="109" customWidth="1"/>
    <col min="13569" max="13569" width="18.375" style="109" customWidth="1"/>
    <col min="13570" max="13570" width="5.50390625" style="109" customWidth="1"/>
    <col min="13571" max="13571" width="15.50390625" style="109" customWidth="1"/>
    <col min="13572" max="13572" width="11.00390625" style="109" customWidth="1"/>
    <col min="13573" max="13573" width="15.25390625" style="109" customWidth="1"/>
    <col min="13574" max="13574" width="14.25390625" style="109" customWidth="1"/>
    <col min="13575" max="13575" width="15.00390625" style="109" customWidth="1"/>
    <col min="13576" max="13824" width="9.00390625" style="109" customWidth="1"/>
    <col min="13825" max="13825" width="18.375" style="109" customWidth="1"/>
    <col min="13826" max="13826" width="5.50390625" style="109" customWidth="1"/>
    <col min="13827" max="13827" width="15.50390625" style="109" customWidth="1"/>
    <col min="13828" max="13828" width="11.00390625" style="109" customWidth="1"/>
    <col min="13829" max="13829" width="15.25390625" style="109" customWidth="1"/>
    <col min="13830" max="13830" width="14.25390625" style="109" customWidth="1"/>
    <col min="13831" max="13831" width="15.00390625" style="109" customWidth="1"/>
    <col min="13832" max="14080" width="9.00390625" style="109" customWidth="1"/>
    <col min="14081" max="14081" width="18.375" style="109" customWidth="1"/>
    <col min="14082" max="14082" width="5.50390625" style="109" customWidth="1"/>
    <col min="14083" max="14083" width="15.50390625" style="109" customWidth="1"/>
    <col min="14084" max="14084" width="11.00390625" style="109" customWidth="1"/>
    <col min="14085" max="14085" width="15.25390625" style="109" customWidth="1"/>
    <col min="14086" max="14086" width="14.25390625" style="109" customWidth="1"/>
    <col min="14087" max="14087" width="15.00390625" style="109" customWidth="1"/>
    <col min="14088" max="14336" width="9.00390625" style="109" customWidth="1"/>
    <col min="14337" max="14337" width="18.375" style="109" customWidth="1"/>
    <col min="14338" max="14338" width="5.50390625" style="109" customWidth="1"/>
    <col min="14339" max="14339" width="15.50390625" style="109" customWidth="1"/>
    <col min="14340" max="14340" width="11.00390625" style="109" customWidth="1"/>
    <col min="14341" max="14341" width="15.25390625" style="109" customWidth="1"/>
    <col min="14342" max="14342" width="14.25390625" style="109" customWidth="1"/>
    <col min="14343" max="14343" width="15.00390625" style="109" customWidth="1"/>
    <col min="14344" max="14592" width="9.00390625" style="109" customWidth="1"/>
    <col min="14593" max="14593" width="18.375" style="109" customWidth="1"/>
    <col min="14594" max="14594" width="5.50390625" style="109" customWidth="1"/>
    <col min="14595" max="14595" width="15.50390625" style="109" customWidth="1"/>
    <col min="14596" max="14596" width="11.00390625" style="109" customWidth="1"/>
    <col min="14597" max="14597" width="15.25390625" style="109" customWidth="1"/>
    <col min="14598" max="14598" width="14.25390625" style="109" customWidth="1"/>
    <col min="14599" max="14599" width="15.00390625" style="109" customWidth="1"/>
    <col min="14600" max="14848" width="9.00390625" style="109" customWidth="1"/>
    <col min="14849" max="14849" width="18.375" style="109" customWidth="1"/>
    <col min="14850" max="14850" width="5.50390625" style="109" customWidth="1"/>
    <col min="14851" max="14851" width="15.50390625" style="109" customWidth="1"/>
    <col min="14852" max="14852" width="11.00390625" style="109" customWidth="1"/>
    <col min="14853" max="14853" width="15.25390625" style="109" customWidth="1"/>
    <col min="14854" max="14854" width="14.25390625" style="109" customWidth="1"/>
    <col min="14855" max="14855" width="15.00390625" style="109" customWidth="1"/>
    <col min="14856" max="15104" width="9.00390625" style="109" customWidth="1"/>
    <col min="15105" max="15105" width="18.375" style="109" customWidth="1"/>
    <col min="15106" max="15106" width="5.50390625" style="109" customWidth="1"/>
    <col min="15107" max="15107" width="15.50390625" style="109" customWidth="1"/>
    <col min="15108" max="15108" width="11.00390625" style="109" customWidth="1"/>
    <col min="15109" max="15109" width="15.25390625" style="109" customWidth="1"/>
    <col min="15110" max="15110" width="14.25390625" style="109" customWidth="1"/>
    <col min="15111" max="15111" width="15.00390625" style="109" customWidth="1"/>
    <col min="15112" max="15360" width="9.00390625" style="109" customWidth="1"/>
    <col min="15361" max="15361" width="18.375" style="109" customWidth="1"/>
    <col min="15362" max="15362" width="5.50390625" style="109" customWidth="1"/>
    <col min="15363" max="15363" width="15.50390625" style="109" customWidth="1"/>
    <col min="15364" max="15364" width="11.00390625" style="109" customWidth="1"/>
    <col min="15365" max="15365" width="15.25390625" style="109" customWidth="1"/>
    <col min="15366" max="15366" width="14.25390625" style="109" customWidth="1"/>
    <col min="15367" max="15367" width="15.00390625" style="109" customWidth="1"/>
    <col min="15368" max="15616" width="9.00390625" style="109" customWidth="1"/>
    <col min="15617" max="15617" width="18.375" style="109" customWidth="1"/>
    <col min="15618" max="15618" width="5.50390625" style="109" customWidth="1"/>
    <col min="15619" max="15619" width="15.50390625" style="109" customWidth="1"/>
    <col min="15620" max="15620" width="11.00390625" style="109" customWidth="1"/>
    <col min="15621" max="15621" width="15.25390625" style="109" customWidth="1"/>
    <col min="15622" max="15622" width="14.25390625" style="109" customWidth="1"/>
    <col min="15623" max="15623" width="15.00390625" style="109" customWidth="1"/>
    <col min="15624" max="15872" width="9.00390625" style="109" customWidth="1"/>
    <col min="15873" max="15873" width="18.375" style="109" customWidth="1"/>
    <col min="15874" max="15874" width="5.50390625" style="109" customWidth="1"/>
    <col min="15875" max="15875" width="15.50390625" style="109" customWidth="1"/>
    <col min="15876" max="15876" width="11.00390625" style="109" customWidth="1"/>
    <col min="15877" max="15877" width="15.25390625" style="109" customWidth="1"/>
    <col min="15878" max="15878" width="14.25390625" style="109" customWidth="1"/>
    <col min="15879" max="15879" width="15.00390625" style="109" customWidth="1"/>
    <col min="15880" max="16128" width="9.00390625" style="109" customWidth="1"/>
    <col min="16129" max="16129" width="18.375" style="109" customWidth="1"/>
    <col min="16130" max="16130" width="5.50390625" style="109" customWidth="1"/>
    <col min="16131" max="16131" width="15.50390625" style="109" customWidth="1"/>
    <col min="16132" max="16132" width="11.00390625" style="109" customWidth="1"/>
    <col min="16133" max="16133" width="15.25390625" style="109" customWidth="1"/>
    <col min="16134" max="16134" width="14.25390625" style="109" customWidth="1"/>
    <col min="16135" max="16135" width="15.00390625" style="109" customWidth="1"/>
    <col min="16136" max="16384" width="9.00390625" style="109" customWidth="1"/>
  </cols>
  <sheetData>
    <row r="1" spans="1:7" ht="27" customHeight="1">
      <c r="A1" s="288" t="s">
        <v>50</v>
      </c>
      <c r="B1" s="295"/>
      <c r="C1" s="295"/>
      <c r="D1" s="295"/>
      <c r="E1" s="295"/>
      <c r="F1" s="295"/>
      <c r="G1" s="296"/>
    </row>
    <row r="2" spans="1:7" ht="27" customHeight="1">
      <c r="A2" s="288" t="s">
        <v>99</v>
      </c>
      <c r="B2" s="295"/>
      <c r="C2" s="295"/>
      <c r="D2" s="295"/>
      <c r="E2" s="295"/>
      <c r="F2" s="295"/>
      <c r="G2" s="294"/>
    </row>
    <row r="3" spans="1:7" ht="27" customHeight="1">
      <c r="A3" s="288" t="s">
        <v>100</v>
      </c>
      <c r="B3" s="295"/>
      <c r="C3" s="295"/>
      <c r="D3" s="295"/>
      <c r="E3" s="295"/>
      <c r="F3" s="295"/>
      <c r="G3" s="294"/>
    </row>
    <row r="4" spans="1:7" ht="27" customHeight="1">
      <c r="A4" s="86" t="s">
        <v>101</v>
      </c>
      <c r="B4" s="86"/>
      <c r="C4" s="36"/>
      <c r="D4" s="36"/>
      <c r="E4" s="36"/>
      <c r="F4" s="36"/>
      <c r="G4" s="110" t="s">
        <v>102</v>
      </c>
    </row>
    <row r="5" spans="1:7" ht="31.15" customHeight="1">
      <c r="A5" s="289" t="s">
        <v>103</v>
      </c>
      <c r="B5" s="297" t="s">
        <v>104</v>
      </c>
      <c r="C5" s="16" t="s">
        <v>105</v>
      </c>
      <c r="D5" s="16" t="s">
        <v>106</v>
      </c>
      <c r="E5" s="16" t="s">
        <v>107</v>
      </c>
      <c r="F5" s="40" t="s">
        <v>108</v>
      </c>
      <c r="G5" s="289" t="s">
        <v>109</v>
      </c>
    </row>
    <row r="6" spans="1:7" ht="34.5" customHeight="1">
      <c r="A6" s="290"/>
      <c r="B6" s="298"/>
      <c r="C6" s="17" t="s">
        <v>110</v>
      </c>
      <c r="D6" s="17" t="s">
        <v>111</v>
      </c>
      <c r="E6" s="17" t="s">
        <v>112</v>
      </c>
      <c r="F6" s="111" t="s">
        <v>15</v>
      </c>
      <c r="G6" s="290"/>
    </row>
    <row r="7" spans="1:7" ht="27" customHeight="1">
      <c r="A7" s="93" t="s">
        <v>113</v>
      </c>
      <c r="B7" s="112" t="s">
        <v>114</v>
      </c>
      <c r="C7" s="8">
        <v>45300000</v>
      </c>
      <c r="D7" s="30">
        <v>0</v>
      </c>
      <c r="E7" s="8">
        <v>18200000</v>
      </c>
      <c r="F7" s="8">
        <f>C7+D7-E7</f>
        <v>27100000</v>
      </c>
      <c r="G7" s="93" t="s">
        <v>115</v>
      </c>
    </row>
    <row r="8" spans="1:7" ht="20.1" customHeight="1">
      <c r="A8" s="93"/>
      <c r="B8" s="112"/>
      <c r="C8" s="8"/>
      <c r="D8" s="30"/>
      <c r="E8" s="8"/>
      <c r="F8" s="31"/>
      <c r="G8" s="93" t="s">
        <v>116</v>
      </c>
    </row>
    <row r="9" spans="1:7" ht="20.1" customHeight="1">
      <c r="A9" s="93"/>
      <c r="B9" s="112"/>
      <c r="C9" s="8"/>
      <c r="D9" s="30"/>
      <c r="E9" s="8"/>
      <c r="F9" s="31"/>
      <c r="G9" s="93" t="s">
        <v>117</v>
      </c>
    </row>
    <row r="10" spans="1:7" ht="20.1" customHeight="1">
      <c r="A10" s="93"/>
      <c r="B10" s="112"/>
      <c r="C10" s="8"/>
      <c r="D10" s="30"/>
      <c r="E10" s="8"/>
      <c r="F10" s="31"/>
      <c r="G10" s="93" t="s">
        <v>118</v>
      </c>
    </row>
    <row r="11" spans="1:7" ht="20.1" customHeight="1">
      <c r="A11" s="93"/>
      <c r="B11" s="112"/>
      <c r="C11" s="8"/>
      <c r="D11" s="30"/>
      <c r="E11" s="8"/>
      <c r="F11" s="31"/>
      <c r="G11" s="93" t="s">
        <v>16</v>
      </c>
    </row>
    <row r="12" spans="1:7" ht="27" customHeight="1">
      <c r="A12" s="93"/>
      <c r="B12" s="112"/>
      <c r="C12" s="8"/>
      <c r="D12" s="30"/>
      <c r="E12" s="8"/>
      <c r="F12" s="31"/>
      <c r="G12" s="93"/>
    </row>
    <row r="13" spans="1:7" ht="27" customHeight="1">
      <c r="A13" s="93" t="s">
        <v>119</v>
      </c>
      <c r="B13" s="112" t="s">
        <v>114</v>
      </c>
      <c r="C13" s="8">
        <v>45400000</v>
      </c>
      <c r="D13" s="30">
        <v>0</v>
      </c>
      <c r="E13" s="32">
        <v>9100000</v>
      </c>
      <c r="F13" s="8">
        <f>C13+D13-E13</f>
        <v>36300000</v>
      </c>
      <c r="G13" s="93" t="s">
        <v>120</v>
      </c>
    </row>
    <row r="14" spans="1:7" ht="20.1" customHeight="1">
      <c r="A14" s="93"/>
      <c r="B14" s="93"/>
      <c r="C14" s="34"/>
      <c r="D14" s="33"/>
      <c r="E14" s="34"/>
      <c r="F14" s="34"/>
      <c r="G14" s="93" t="s">
        <v>121</v>
      </c>
    </row>
    <row r="15" spans="1:7" ht="20.1" customHeight="1">
      <c r="A15" s="93"/>
      <c r="B15" s="93"/>
      <c r="C15" s="34"/>
      <c r="D15" s="33"/>
      <c r="E15" s="34"/>
      <c r="F15" s="34"/>
      <c r="G15" s="93" t="s">
        <v>122</v>
      </c>
    </row>
    <row r="16" spans="1:7" ht="20.1" customHeight="1">
      <c r="A16" s="93"/>
      <c r="B16" s="93"/>
      <c r="C16" s="34"/>
      <c r="D16" s="33"/>
      <c r="E16" s="34"/>
      <c r="F16" s="34"/>
      <c r="G16" s="93" t="s">
        <v>123</v>
      </c>
    </row>
    <row r="17" spans="1:7" ht="20.1" customHeight="1">
      <c r="A17" s="93"/>
      <c r="B17" s="93"/>
      <c r="C17" s="34"/>
      <c r="D17" s="33"/>
      <c r="E17" s="34"/>
      <c r="F17" s="34"/>
      <c r="G17" s="93" t="s">
        <v>17</v>
      </c>
    </row>
    <row r="18" spans="1:7" ht="20.1" customHeight="1">
      <c r="A18" s="93"/>
      <c r="B18" s="93"/>
      <c r="C18" s="34"/>
      <c r="D18" s="33"/>
      <c r="E18" s="34"/>
      <c r="F18" s="34"/>
      <c r="G18" s="93"/>
    </row>
    <row r="19" spans="1:7" ht="20.1" customHeight="1">
      <c r="A19" s="93"/>
      <c r="B19" s="93"/>
      <c r="C19" s="34"/>
      <c r="D19" s="33"/>
      <c r="E19" s="34"/>
      <c r="F19" s="34"/>
      <c r="G19" s="93" t="s">
        <v>124</v>
      </c>
    </row>
    <row r="20" spans="1:7" ht="20.1" customHeight="1">
      <c r="A20" s="93"/>
      <c r="B20" s="93"/>
      <c r="C20" s="34"/>
      <c r="D20" s="33"/>
      <c r="E20" s="34"/>
      <c r="F20" s="34"/>
      <c r="G20" s="93" t="s">
        <v>18</v>
      </c>
    </row>
    <row r="21" spans="1:7" ht="20.1" customHeight="1">
      <c r="A21" s="93"/>
      <c r="B21" s="93"/>
      <c r="C21" s="34"/>
      <c r="D21" s="33"/>
      <c r="E21" s="34"/>
      <c r="F21" s="34"/>
      <c r="G21" s="93"/>
    </row>
    <row r="22" spans="1:7" ht="20.1" customHeight="1">
      <c r="A22" s="93"/>
      <c r="B22" s="93"/>
      <c r="C22" s="34"/>
      <c r="D22" s="33"/>
      <c r="E22" s="34"/>
      <c r="F22" s="34"/>
      <c r="G22" s="93"/>
    </row>
    <row r="23" spans="1:7" ht="20.1" customHeight="1">
      <c r="A23" s="93"/>
      <c r="B23" s="93"/>
      <c r="C23" s="34"/>
      <c r="D23" s="33"/>
      <c r="E23" s="34"/>
      <c r="F23" s="34"/>
      <c r="G23" s="93"/>
    </row>
    <row r="24" spans="1:7" ht="20.1" customHeight="1">
      <c r="A24" s="93"/>
      <c r="B24" s="93"/>
      <c r="C24" s="34"/>
      <c r="D24" s="33"/>
      <c r="E24" s="34"/>
      <c r="F24" s="34"/>
      <c r="G24" s="93"/>
    </row>
    <row r="25" spans="1:7" ht="20.1" customHeight="1">
      <c r="A25" s="93"/>
      <c r="B25" s="93"/>
      <c r="C25" s="34"/>
      <c r="D25" s="33"/>
      <c r="E25" s="34"/>
      <c r="F25" s="34"/>
      <c r="G25" s="93"/>
    </row>
    <row r="26" spans="1:7" ht="27" customHeight="1">
      <c r="A26" s="113" t="s">
        <v>125</v>
      </c>
      <c r="B26" s="114"/>
      <c r="C26" s="9">
        <f>SUM(C7:C14)</f>
        <v>90700000</v>
      </c>
      <c r="D26" s="35">
        <f>SUM(D7:D14)</f>
        <v>0</v>
      </c>
      <c r="E26" s="9">
        <f>SUM(E7:E14)</f>
        <v>27300000</v>
      </c>
      <c r="F26" s="9">
        <f>SUM(F7:F14)</f>
        <v>63400000</v>
      </c>
      <c r="G26" s="114"/>
    </row>
    <row r="27" spans="1:7" ht="27" customHeight="1">
      <c r="A27" s="86"/>
      <c r="B27" s="86"/>
      <c r="C27" s="36"/>
      <c r="D27" s="36"/>
      <c r="E27" s="36"/>
      <c r="F27" s="36"/>
      <c r="G27" s="86"/>
    </row>
  </sheetData>
  <mergeCells count="6">
    <mergeCell ref="A5:A6"/>
    <mergeCell ref="A1:G1"/>
    <mergeCell ref="A2:G2"/>
    <mergeCell ref="B5:B6"/>
    <mergeCell ref="G5:G6"/>
    <mergeCell ref="A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N15" sqref="N15"/>
    </sheetView>
  </sheetViews>
  <sheetFormatPr defaultColWidth="9.00390625" defaultRowHeight="24.75" customHeight="1"/>
  <cols>
    <col min="1" max="1" width="16.875" style="109" customWidth="1"/>
    <col min="2" max="2" width="6.50390625" style="275" customWidth="1"/>
    <col min="3" max="3" width="3.375" style="116" customWidth="1"/>
    <col min="4" max="4" width="12.125" style="135" customWidth="1"/>
    <col min="5" max="5" width="16.00390625" style="126" customWidth="1"/>
    <col min="6" max="6" width="17.25390625" style="109" customWidth="1"/>
    <col min="7" max="7" width="15.50390625" style="116" customWidth="1"/>
    <col min="8" max="8" width="9.00390625" style="116" customWidth="1"/>
    <col min="9" max="9" width="4.625" style="108" customWidth="1"/>
    <col min="10" max="10" width="12.25390625" style="126" bestFit="1" customWidth="1"/>
    <col min="11" max="256" width="9.00390625" style="126" customWidth="1"/>
    <col min="257" max="257" width="16.875" style="126" customWidth="1"/>
    <col min="258" max="258" width="6.50390625" style="126" customWidth="1"/>
    <col min="259" max="259" width="3.375" style="126" customWidth="1"/>
    <col min="260" max="260" width="12.125" style="126" customWidth="1"/>
    <col min="261" max="261" width="16.00390625" style="126" customWidth="1"/>
    <col min="262" max="262" width="17.25390625" style="126" customWidth="1"/>
    <col min="263" max="263" width="15.50390625" style="126" customWidth="1"/>
    <col min="264" max="264" width="9.00390625" style="126" customWidth="1"/>
    <col min="265" max="265" width="4.625" style="126" customWidth="1"/>
    <col min="266" max="266" width="12.25390625" style="126" bestFit="1" customWidth="1"/>
    <col min="267" max="512" width="9.00390625" style="126" customWidth="1"/>
    <col min="513" max="513" width="16.875" style="126" customWidth="1"/>
    <col min="514" max="514" width="6.50390625" style="126" customWidth="1"/>
    <col min="515" max="515" width="3.375" style="126" customWidth="1"/>
    <col min="516" max="516" width="12.125" style="126" customWidth="1"/>
    <col min="517" max="517" width="16.00390625" style="126" customWidth="1"/>
    <col min="518" max="518" width="17.25390625" style="126" customWidth="1"/>
    <col min="519" max="519" width="15.50390625" style="126" customWidth="1"/>
    <col min="520" max="520" width="9.00390625" style="126" customWidth="1"/>
    <col min="521" max="521" width="4.625" style="126" customWidth="1"/>
    <col min="522" max="522" width="12.25390625" style="126" bestFit="1" customWidth="1"/>
    <col min="523" max="768" width="9.00390625" style="126" customWidth="1"/>
    <col min="769" max="769" width="16.875" style="126" customWidth="1"/>
    <col min="770" max="770" width="6.50390625" style="126" customWidth="1"/>
    <col min="771" max="771" width="3.375" style="126" customWidth="1"/>
    <col min="772" max="772" width="12.125" style="126" customWidth="1"/>
    <col min="773" max="773" width="16.00390625" style="126" customWidth="1"/>
    <col min="774" max="774" width="17.25390625" style="126" customWidth="1"/>
    <col min="775" max="775" width="15.50390625" style="126" customWidth="1"/>
    <col min="776" max="776" width="9.00390625" style="126" customWidth="1"/>
    <col min="777" max="777" width="4.625" style="126" customWidth="1"/>
    <col min="778" max="778" width="12.25390625" style="126" bestFit="1" customWidth="1"/>
    <col min="779" max="1024" width="9.00390625" style="126" customWidth="1"/>
    <col min="1025" max="1025" width="16.875" style="126" customWidth="1"/>
    <col min="1026" max="1026" width="6.50390625" style="126" customWidth="1"/>
    <col min="1027" max="1027" width="3.375" style="126" customWidth="1"/>
    <col min="1028" max="1028" width="12.125" style="126" customWidth="1"/>
    <col min="1029" max="1029" width="16.00390625" style="126" customWidth="1"/>
    <col min="1030" max="1030" width="17.25390625" style="126" customWidth="1"/>
    <col min="1031" max="1031" width="15.50390625" style="126" customWidth="1"/>
    <col min="1032" max="1032" width="9.00390625" style="126" customWidth="1"/>
    <col min="1033" max="1033" width="4.625" style="126" customWidth="1"/>
    <col min="1034" max="1034" width="12.25390625" style="126" bestFit="1" customWidth="1"/>
    <col min="1035" max="1280" width="9.00390625" style="126" customWidth="1"/>
    <col min="1281" max="1281" width="16.875" style="126" customWidth="1"/>
    <col min="1282" max="1282" width="6.50390625" style="126" customWidth="1"/>
    <col min="1283" max="1283" width="3.375" style="126" customWidth="1"/>
    <col min="1284" max="1284" width="12.125" style="126" customWidth="1"/>
    <col min="1285" max="1285" width="16.00390625" style="126" customWidth="1"/>
    <col min="1286" max="1286" width="17.25390625" style="126" customWidth="1"/>
    <col min="1287" max="1287" width="15.50390625" style="126" customWidth="1"/>
    <col min="1288" max="1288" width="9.00390625" style="126" customWidth="1"/>
    <col min="1289" max="1289" width="4.625" style="126" customWidth="1"/>
    <col min="1290" max="1290" width="12.25390625" style="126" bestFit="1" customWidth="1"/>
    <col min="1291" max="1536" width="9.00390625" style="126" customWidth="1"/>
    <col min="1537" max="1537" width="16.875" style="126" customWidth="1"/>
    <col min="1538" max="1538" width="6.50390625" style="126" customWidth="1"/>
    <col min="1539" max="1539" width="3.375" style="126" customWidth="1"/>
    <col min="1540" max="1540" width="12.125" style="126" customWidth="1"/>
    <col min="1541" max="1541" width="16.00390625" style="126" customWidth="1"/>
    <col min="1542" max="1542" width="17.25390625" style="126" customWidth="1"/>
    <col min="1543" max="1543" width="15.50390625" style="126" customWidth="1"/>
    <col min="1544" max="1544" width="9.00390625" style="126" customWidth="1"/>
    <col min="1545" max="1545" width="4.625" style="126" customWidth="1"/>
    <col min="1546" max="1546" width="12.25390625" style="126" bestFit="1" customWidth="1"/>
    <col min="1547" max="1792" width="9.00390625" style="126" customWidth="1"/>
    <col min="1793" max="1793" width="16.875" style="126" customWidth="1"/>
    <col min="1794" max="1794" width="6.50390625" style="126" customWidth="1"/>
    <col min="1795" max="1795" width="3.375" style="126" customWidth="1"/>
    <col min="1796" max="1796" width="12.125" style="126" customWidth="1"/>
    <col min="1797" max="1797" width="16.00390625" style="126" customWidth="1"/>
    <col min="1798" max="1798" width="17.25390625" style="126" customWidth="1"/>
    <col min="1799" max="1799" width="15.50390625" style="126" customWidth="1"/>
    <col min="1800" max="1800" width="9.00390625" style="126" customWidth="1"/>
    <col min="1801" max="1801" width="4.625" style="126" customWidth="1"/>
    <col min="1802" max="1802" width="12.25390625" style="126" bestFit="1" customWidth="1"/>
    <col min="1803" max="2048" width="9.00390625" style="126" customWidth="1"/>
    <col min="2049" max="2049" width="16.875" style="126" customWidth="1"/>
    <col min="2050" max="2050" width="6.50390625" style="126" customWidth="1"/>
    <col min="2051" max="2051" width="3.375" style="126" customWidth="1"/>
    <col min="2052" max="2052" width="12.125" style="126" customWidth="1"/>
    <col min="2053" max="2053" width="16.00390625" style="126" customWidth="1"/>
    <col min="2054" max="2054" width="17.25390625" style="126" customWidth="1"/>
    <col min="2055" max="2055" width="15.50390625" style="126" customWidth="1"/>
    <col min="2056" max="2056" width="9.00390625" style="126" customWidth="1"/>
    <col min="2057" max="2057" width="4.625" style="126" customWidth="1"/>
    <col min="2058" max="2058" width="12.25390625" style="126" bestFit="1" customWidth="1"/>
    <col min="2059" max="2304" width="9.00390625" style="126" customWidth="1"/>
    <col min="2305" max="2305" width="16.875" style="126" customWidth="1"/>
    <col min="2306" max="2306" width="6.50390625" style="126" customWidth="1"/>
    <col min="2307" max="2307" width="3.375" style="126" customWidth="1"/>
    <col min="2308" max="2308" width="12.125" style="126" customWidth="1"/>
    <col min="2309" max="2309" width="16.00390625" style="126" customWidth="1"/>
    <col min="2310" max="2310" width="17.25390625" style="126" customWidth="1"/>
    <col min="2311" max="2311" width="15.50390625" style="126" customWidth="1"/>
    <col min="2312" max="2312" width="9.00390625" style="126" customWidth="1"/>
    <col min="2313" max="2313" width="4.625" style="126" customWidth="1"/>
    <col min="2314" max="2314" width="12.25390625" style="126" bestFit="1" customWidth="1"/>
    <col min="2315" max="2560" width="9.00390625" style="126" customWidth="1"/>
    <col min="2561" max="2561" width="16.875" style="126" customWidth="1"/>
    <col min="2562" max="2562" width="6.50390625" style="126" customWidth="1"/>
    <col min="2563" max="2563" width="3.375" style="126" customWidth="1"/>
    <col min="2564" max="2564" width="12.125" style="126" customWidth="1"/>
    <col min="2565" max="2565" width="16.00390625" style="126" customWidth="1"/>
    <col min="2566" max="2566" width="17.25390625" style="126" customWidth="1"/>
    <col min="2567" max="2567" width="15.50390625" style="126" customWidth="1"/>
    <col min="2568" max="2568" width="9.00390625" style="126" customWidth="1"/>
    <col min="2569" max="2569" width="4.625" style="126" customWidth="1"/>
    <col min="2570" max="2570" width="12.25390625" style="126" bestFit="1" customWidth="1"/>
    <col min="2571" max="2816" width="9.00390625" style="126" customWidth="1"/>
    <col min="2817" max="2817" width="16.875" style="126" customWidth="1"/>
    <col min="2818" max="2818" width="6.50390625" style="126" customWidth="1"/>
    <col min="2819" max="2819" width="3.375" style="126" customWidth="1"/>
    <col min="2820" max="2820" width="12.125" style="126" customWidth="1"/>
    <col min="2821" max="2821" width="16.00390625" style="126" customWidth="1"/>
    <col min="2822" max="2822" width="17.25390625" style="126" customWidth="1"/>
    <col min="2823" max="2823" width="15.50390625" style="126" customWidth="1"/>
    <col min="2824" max="2824" width="9.00390625" style="126" customWidth="1"/>
    <col min="2825" max="2825" width="4.625" style="126" customWidth="1"/>
    <col min="2826" max="2826" width="12.25390625" style="126" bestFit="1" customWidth="1"/>
    <col min="2827" max="3072" width="9.00390625" style="126" customWidth="1"/>
    <col min="3073" max="3073" width="16.875" style="126" customWidth="1"/>
    <col min="3074" max="3074" width="6.50390625" style="126" customWidth="1"/>
    <col min="3075" max="3075" width="3.375" style="126" customWidth="1"/>
    <col min="3076" max="3076" width="12.125" style="126" customWidth="1"/>
    <col min="3077" max="3077" width="16.00390625" style="126" customWidth="1"/>
    <col min="3078" max="3078" width="17.25390625" style="126" customWidth="1"/>
    <col min="3079" max="3079" width="15.50390625" style="126" customWidth="1"/>
    <col min="3080" max="3080" width="9.00390625" style="126" customWidth="1"/>
    <col min="3081" max="3081" width="4.625" style="126" customWidth="1"/>
    <col min="3082" max="3082" width="12.25390625" style="126" bestFit="1" customWidth="1"/>
    <col min="3083" max="3328" width="9.00390625" style="126" customWidth="1"/>
    <col min="3329" max="3329" width="16.875" style="126" customWidth="1"/>
    <col min="3330" max="3330" width="6.50390625" style="126" customWidth="1"/>
    <col min="3331" max="3331" width="3.375" style="126" customWidth="1"/>
    <col min="3332" max="3332" width="12.125" style="126" customWidth="1"/>
    <col min="3333" max="3333" width="16.00390625" style="126" customWidth="1"/>
    <col min="3334" max="3334" width="17.25390625" style="126" customWidth="1"/>
    <col min="3335" max="3335" width="15.50390625" style="126" customWidth="1"/>
    <col min="3336" max="3336" width="9.00390625" style="126" customWidth="1"/>
    <col min="3337" max="3337" width="4.625" style="126" customWidth="1"/>
    <col min="3338" max="3338" width="12.25390625" style="126" bestFit="1" customWidth="1"/>
    <col min="3339" max="3584" width="9.00390625" style="126" customWidth="1"/>
    <col min="3585" max="3585" width="16.875" style="126" customWidth="1"/>
    <col min="3586" max="3586" width="6.50390625" style="126" customWidth="1"/>
    <col min="3587" max="3587" width="3.375" style="126" customWidth="1"/>
    <col min="3588" max="3588" width="12.125" style="126" customWidth="1"/>
    <col min="3589" max="3589" width="16.00390625" style="126" customWidth="1"/>
    <col min="3590" max="3590" width="17.25390625" style="126" customWidth="1"/>
    <col min="3591" max="3591" width="15.50390625" style="126" customWidth="1"/>
    <col min="3592" max="3592" width="9.00390625" style="126" customWidth="1"/>
    <col min="3593" max="3593" width="4.625" style="126" customWidth="1"/>
    <col min="3594" max="3594" width="12.25390625" style="126" bestFit="1" customWidth="1"/>
    <col min="3595" max="3840" width="9.00390625" style="126" customWidth="1"/>
    <col min="3841" max="3841" width="16.875" style="126" customWidth="1"/>
    <col min="3842" max="3842" width="6.50390625" style="126" customWidth="1"/>
    <col min="3843" max="3843" width="3.375" style="126" customWidth="1"/>
    <col min="3844" max="3844" width="12.125" style="126" customWidth="1"/>
    <col min="3845" max="3845" width="16.00390625" style="126" customWidth="1"/>
    <col min="3846" max="3846" width="17.25390625" style="126" customWidth="1"/>
    <col min="3847" max="3847" width="15.50390625" style="126" customWidth="1"/>
    <col min="3848" max="3848" width="9.00390625" style="126" customWidth="1"/>
    <col min="3849" max="3849" width="4.625" style="126" customWidth="1"/>
    <col min="3850" max="3850" width="12.25390625" style="126" bestFit="1" customWidth="1"/>
    <col min="3851" max="4096" width="9.00390625" style="126" customWidth="1"/>
    <col min="4097" max="4097" width="16.875" style="126" customWidth="1"/>
    <col min="4098" max="4098" width="6.50390625" style="126" customWidth="1"/>
    <col min="4099" max="4099" width="3.375" style="126" customWidth="1"/>
    <col min="4100" max="4100" width="12.125" style="126" customWidth="1"/>
    <col min="4101" max="4101" width="16.00390625" style="126" customWidth="1"/>
    <col min="4102" max="4102" width="17.25390625" style="126" customWidth="1"/>
    <col min="4103" max="4103" width="15.50390625" style="126" customWidth="1"/>
    <col min="4104" max="4104" width="9.00390625" style="126" customWidth="1"/>
    <col min="4105" max="4105" width="4.625" style="126" customWidth="1"/>
    <col min="4106" max="4106" width="12.25390625" style="126" bestFit="1" customWidth="1"/>
    <col min="4107" max="4352" width="9.00390625" style="126" customWidth="1"/>
    <col min="4353" max="4353" width="16.875" style="126" customWidth="1"/>
    <col min="4354" max="4354" width="6.50390625" style="126" customWidth="1"/>
    <col min="4355" max="4355" width="3.375" style="126" customWidth="1"/>
    <col min="4356" max="4356" width="12.125" style="126" customWidth="1"/>
    <col min="4357" max="4357" width="16.00390625" style="126" customWidth="1"/>
    <col min="4358" max="4358" width="17.25390625" style="126" customWidth="1"/>
    <col min="4359" max="4359" width="15.50390625" style="126" customWidth="1"/>
    <col min="4360" max="4360" width="9.00390625" style="126" customWidth="1"/>
    <col min="4361" max="4361" width="4.625" style="126" customWidth="1"/>
    <col min="4362" max="4362" width="12.25390625" style="126" bestFit="1" customWidth="1"/>
    <col min="4363" max="4608" width="9.00390625" style="126" customWidth="1"/>
    <col min="4609" max="4609" width="16.875" style="126" customWidth="1"/>
    <col min="4610" max="4610" width="6.50390625" style="126" customWidth="1"/>
    <col min="4611" max="4611" width="3.375" style="126" customWidth="1"/>
    <col min="4612" max="4612" width="12.125" style="126" customWidth="1"/>
    <col min="4613" max="4613" width="16.00390625" style="126" customWidth="1"/>
    <col min="4614" max="4614" width="17.25390625" style="126" customWidth="1"/>
    <col min="4615" max="4615" width="15.50390625" style="126" customWidth="1"/>
    <col min="4616" max="4616" width="9.00390625" style="126" customWidth="1"/>
    <col min="4617" max="4617" width="4.625" style="126" customWidth="1"/>
    <col min="4618" max="4618" width="12.25390625" style="126" bestFit="1" customWidth="1"/>
    <col min="4619" max="4864" width="9.00390625" style="126" customWidth="1"/>
    <col min="4865" max="4865" width="16.875" style="126" customWidth="1"/>
    <col min="4866" max="4866" width="6.50390625" style="126" customWidth="1"/>
    <col min="4867" max="4867" width="3.375" style="126" customWidth="1"/>
    <col min="4868" max="4868" width="12.125" style="126" customWidth="1"/>
    <col min="4869" max="4869" width="16.00390625" style="126" customWidth="1"/>
    <col min="4870" max="4870" width="17.25390625" style="126" customWidth="1"/>
    <col min="4871" max="4871" width="15.50390625" style="126" customWidth="1"/>
    <col min="4872" max="4872" width="9.00390625" style="126" customWidth="1"/>
    <col min="4873" max="4873" width="4.625" style="126" customWidth="1"/>
    <col min="4874" max="4874" width="12.25390625" style="126" bestFit="1" customWidth="1"/>
    <col min="4875" max="5120" width="9.00390625" style="126" customWidth="1"/>
    <col min="5121" max="5121" width="16.875" style="126" customWidth="1"/>
    <col min="5122" max="5122" width="6.50390625" style="126" customWidth="1"/>
    <col min="5123" max="5123" width="3.375" style="126" customWidth="1"/>
    <col min="5124" max="5124" width="12.125" style="126" customWidth="1"/>
    <col min="5125" max="5125" width="16.00390625" style="126" customWidth="1"/>
    <col min="5126" max="5126" width="17.25390625" style="126" customWidth="1"/>
    <col min="5127" max="5127" width="15.50390625" style="126" customWidth="1"/>
    <col min="5128" max="5128" width="9.00390625" style="126" customWidth="1"/>
    <col min="5129" max="5129" width="4.625" style="126" customWidth="1"/>
    <col min="5130" max="5130" width="12.25390625" style="126" bestFit="1" customWidth="1"/>
    <col min="5131" max="5376" width="9.00390625" style="126" customWidth="1"/>
    <col min="5377" max="5377" width="16.875" style="126" customWidth="1"/>
    <col min="5378" max="5378" width="6.50390625" style="126" customWidth="1"/>
    <col min="5379" max="5379" width="3.375" style="126" customWidth="1"/>
    <col min="5380" max="5380" width="12.125" style="126" customWidth="1"/>
    <col min="5381" max="5381" width="16.00390625" style="126" customWidth="1"/>
    <col min="5382" max="5382" width="17.25390625" style="126" customWidth="1"/>
    <col min="5383" max="5383" width="15.50390625" style="126" customWidth="1"/>
    <col min="5384" max="5384" width="9.00390625" style="126" customWidth="1"/>
    <col min="5385" max="5385" width="4.625" style="126" customWidth="1"/>
    <col min="5386" max="5386" width="12.25390625" style="126" bestFit="1" customWidth="1"/>
    <col min="5387" max="5632" width="9.00390625" style="126" customWidth="1"/>
    <col min="5633" max="5633" width="16.875" style="126" customWidth="1"/>
    <col min="5634" max="5634" width="6.50390625" style="126" customWidth="1"/>
    <col min="5635" max="5635" width="3.375" style="126" customWidth="1"/>
    <col min="5636" max="5636" width="12.125" style="126" customWidth="1"/>
    <col min="5637" max="5637" width="16.00390625" style="126" customWidth="1"/>
    <col min="5638" max="5638" width="17.25390625" style="126" customWidth="1"/>
    <col min="5639" max="5639" width="15.50390625" style="126" customWidth="1"/>
    <col min="5640" max="5640" width="9.00390625" style="126" customWidth="1"/>
    <col min="5641" max="5641" width="4.625" style="126" customWidth="1"/>
    <col min="5642" max="5642" width="12.25390625" style="126" bestFit="1" customWidth="1"/>
    <col min="5643" max="5888" width="9.00390625" style="126" customWidth="1"/>
    <col min="5889" max="5889" width="16.875" style="126" customWidth="1"/>
    <col min="5890" max="5890" width="6.50390625" style="126" customWidth="1"/>
    <col min="5891" max="5891" width="3.375" style="126" customWidth="1"/>
    <col min="5892" max="5892" width="12.125" style="126" customWidth="1"/>
    <col min="5893" max="5893" width="16.00390625" style="126" customWidth="1"/>
    <col min="5894" max="5894" width="17.25390625" style="126" customWidth="1"/>
    <col min="5895" max="5895" width="15.50390625" style="126" customWidth="1"/>
    <col min="5896" max="5896" width="9.00390625" style="126" customWidth="1"/>
    <col min="5897" max="5897" width="4.625" style="126" customWidth="1"/>
    <col min="5898" max="5898" width="12.25390625" style="126" bestFit="1" customWidth="1"/>
    <col min="5899" max="6144" width="9.00390625" style="126" customWidth="1"/>
    <col min="6145" max="6145" width="16.875" style="126" customWidth="1"/>
    <col min="6146" max="6146" width="6.50390625" style="126" customWidth="1"/>
    <col min="6147" max="6147" width="3.375" style="126" customWidth="1"/>
    <col min="6148" max="6148" width="12.125" style="126" customWidth="1"/>
    <col min="6149" max="6149" width="16.00390625" style="126" customWidth="1"/>
    <col min="6150" max="6150" width="17.25390625" style="126" customWidth="1"/>
    <col min="6151" max="6151" width="15.50390625" style="126" customWidth="1"/>
    <col min="6152" max="6152" width="9.00390625" style="126" customWidth="1"/>
    <col min="6153" max="6153" width="4.625" style="126" customWidth="1"/>
    <col min="6154" max="6154" width="12.25390625" style="126" bestFit="1" customWidth="1"/>
    <col min="6155" max="6400" width="9.00390625" style="126" customWidth="1"/>
    <col min="6401" max="6401" width="16.875" style="126" customWidth="1"/>
    <col min="6402" max="6402" width="6.50390625" style="126" customWidth="1"/>
    <col min="6403" max="6403" width="3.375" style="126" customWidth="1"/>
    <col min="6404" max="6404" width="12.125" style="126" customWidth="1"/>
    <col min="6405" max="6405" width="16.00390625" style="126" customWidth="1"/>
    <col min="6406" max="6406" width="17.25390625" style="126" customWidth="1"/>
    <col min="6407" max="6407" width="15.50390625" style="126" customWidth="1"/>
    <col min="6408" max="6408" width="9.00390625" style="126" customWidth="1"/>
    <col min="6409" max="6409" width="4.625" style="126" customWidth="1"/>
    <col min="6410" max="6410" width="12.25390625" style="126" bestFit="1" customWidth="1"/>
    <col min="6411" max="6656" width="9.00390625" style="126" customWidth="1"/>
    <col min="6657" max="6657" width="16.875" style="126" customWidth="1"/>
    <col min="6658" max="6658" width="6.50390625" style="126" customWidth="1"/>
    <col min="6659" max="6659" width="3.375" style="126" customWidth="1"/>
    <col min="6660" max="6660" width="12.125" style="126" customWidth="1"/>
    <col min="6661" max="6661" width="16.00390625" style="126" customWidth="1"/>
    <col min="6662" max="6662" width="17.25390625" style="126" customWidth="1"/>
    <col min="6663" max="6663" width="15.50390625" style="126" customWidth="1"/>
    <col min="6664" max="6664" width="9.00390625" style="126" customWidth="1"/>
    <col min="6665" max="6665" width="4.625" style="126" customWidth="1"/>
    <col min="6666" max="6666" width="12.25390625" style="126" bestFit="1" customWidth="1"/>
    <col min="6667" max="6912" width="9.00390625" style="126" customWidth="1"/>
    <col min="6913" max="6913" width="16.875" style="126" customWidth="1"/>
    <col min="6914" max="6914" width="6.50390625" style="126" customWidth="1"/>
    <col min="6915" max="6915" width="3.375" style="126" customWidth="1"/>
    <col min="6916" max="6916" width="12.125" style="126" customWidth="1"/>
    <col min="6917" max="6917" width="16.00390625" style="126" customWidth="1"/>
    <col min="6918" max="6918" width="17.25390625" style="126" customWidth="1"/>
    <col min="6919" max="6919" width="15.50390625" style="126" customWidth="1"/>
    <col min="6920" max="6920" width="9.00390625" style="126" customWidth="1"/>
    <col min="6921" max="6921" width="4.625" style="126" customWidth="1"/>
    <col min="6922" max="6922" width="12.25390625" style="126" bestFit="1" customWidth="1"/>
    <col min="6923" max="7168" width="9.00390625" style="126" customWidth="1"/>
    <col min="7169" max="7169" width="16.875" style="126" customWidth="1"/>
    <col min="7170" max="7170" width="6.50390625" style="126" customWidth="1"/>
    <col min="7171" max="7171" width="3.375" style="126" customWidth="1"/>
    <col min="7172" max="7172" width="12.125" style="126" customWidth="1"/>
    <col min="7173" max="7173" width="16.00390625" style="126" customWidth="1"/>
    <col min="7174" max="7174" width="17.25390625" style="126" customWidth="1"/>
    <col min="7175" max="7175" width="15.50390625" style="126" customWidth="1"/>
    <col min="7176" max="7176" width="9.00390625" style="126" customWidth="1"/>
    <col min="7177" max="7177" width="4.625" style="126" customWidth="1"/>
    <col min="7178" max="7178" width="12.25390625" style="126" bestFit="1" customWidth="1"/>
    <col min="7179" max="7424" width="9.00390625" style="126" customWidth="1"/>
    <col min="7425" max="7425" width="16.875" style="126" customWidth="1"/>
    <col min="7426" max="7426" width="6.50390625" style="126" customWidth="1"/>
    <col min="7427" max="7427" width="3.375" style="126" customWidth="1"/>
    <col min="7428" max="7428" width="12.125" style="126" customWidth="1"/>
    <col min="7429" max="7429" width="16.00390625" style="126" customWidth="1"/>
    <col min="7430" max="7430" width="17.25390625" style="126" customWidth="1"/>
    <col min="7431" max="7431" width="15.50390625" style="126" customWidth="1"/>
    <col min="7432" max="7432" width="9.00390625" style="126" customWidth="1"/>
    <col min="7433" max="7433" width="4.625" style="126" customWidth="1"/>
    <col min="7434" max="7434" width="12.25390625" style="126" bestFit="1" customWidth="1"/>
    <col min="7435" max="7680" width="9.00390625" style="126" customWidth="1"/>
    <col min="7681" max="7681" width="16.875" style="126" customWidth="1"/>
    <col min="7682" max="7682" width="6.50390625" style="126" customWidth="1"/>
    <col min="7683" max="7683" width="3.375" style="126" customWidth="1"/>
    <col min="7684" max="7684" width="12.125" style="126" customWidth="1"/>
    <col min="7685" max="7685" width="16.00390625" style="126" customWidth="1"/>
    <col min="7686" max="7686" width="17.25390625" style="126" customWidth="1"/>
    <col min="7687" max="7687" width="15.50390625" style="126" customWidth="1"/>
    <col min="7688" max="7688" width="9.00390625" style="126" customWidth="1"/>
    <col min="7689" max="7689" width="4.625" style="126" customWidth="1"/>
    <col min="7690" max="7690" width="12.25390625" style="126" bestFit="1" customWidth="1"/>
    <col min="7691" max="7936" width="9.00390625" style="126" customWidth="1"/>
    <col min="7937" max="7937" width="16.875" style="126" customWidth="1"/>
    <col min="7938" max="7938" width="6.50390625" style="126" customWidth="1"/>
    <col min="7939" max="7939" width="3.375" style="126" customWidth="1"/>
    <col min="7940" max="7940" width="12.125" style="126" customWidth="1"/>
    <col min="7941" max="7941" width="16.00390625" style="126" customWidth="1"/>
    <col min="7942" max="7942" width="17.25390625" style="126" customWidth="1"/>
    <col min="7943" max="7943" width="15.50390625" style="126" customWidth="1"/>
    <col min="7944" max="7944" width="9.00390625" style="126" customWidth="1"/>
    <col min="7945" max="7945" width="4.625" style="126" customWidth="1"/>
    <col min="7946" max="7946" width="12.25390625" style="126" bestFit="1" customWidth="1"/>
    <col min="7947" max="8192" width="9.00390625" style="126" customWidth="1"/>
    <col min="8193" max="8193" width="16.875" style="126" customWidth="1"/>
    <col min="8194" max="8194" width="6.50390625" style="126" customWidth="1"/>
    <col min="8195" max="8195" width="3.375" style="126" customWidth="1"/>
    <col min="8196" max="8196" width="12.125" style="126" customWidth="1"/>
    <col min="8197" max="8197" width="16.00390625" style="126" customWidth="1"/>
    <col min="8198" max="8198" width="17.25390625" style="126" customWidth="1"/>
    <col min="8199" max="8199" width="15.50390625" style="126" customWidth="1"/>
    <col min="8200" max="8200" width="9.00390625" style="126" customWidth="1"/>
    <col min="8201" max="8201" width="4.625" style="126" customWidth="1"/>
    <col min="8202" max="8202" width="12.25390625" style="126" bestFit="1" customWidth="1"/>
    <col min="8203" max="8448" width="9.00390625" style="126" customWidth="1"/>
    <col min="8449" max="8449" width="16.875" style="126" customWidth="1"/>
    <col min="8450" max="8450" width="6.50390625" style="126" customWidth="1"/>
    <col min="8451" max="8451" width="3.375" style="126" customWidth="1"/>
    <col min="8452" max="8452" width="12.125" style="126" customWidth="1"/>
    <col min="8453" max="8453" width="16.00390625" style="126" customWidth="1"/>
    <col min="8454" max="8454" width="17.25390625" style="126" customWidth="1"/>
    <col min="8455" max="8455" width="15.50390625" style="126" customWidth="1"/>
    <col min="8456" max="8456" width="9.00390625" style="126" customWidth="1"/>
    <col min="8457" max="8457" width="4.625" style="126" customWidth="1"/>
    <col min="8458" max="8458" width="12.25390625" style="126" bestFit="1" customWidth="1"/>
    <col min="8459" max="8704" width="9.00390625" style="126" customWidth="1"/>
    <col min="8705" max="8705" width="16.875" style="126" customWidth="1"/>
    <col min="8706" max="8706" width="6.50390625" style="126" customWidth="1"/>
    <col min="8707" max="8707" width="3.375" style="126" customWidth="1"/>
    <col min="8708" max="8708" width="12.125" style="126" customWidth="1"/>
    <col min="8709" max="8709" width="16.00390625" style="126" customWidth="1"/>
    <col min="8710" max="8710" width="17.25390625" style="126" customWidth="1"/>
    <col min="8711" max="8711" width="15.50390625" style="126" customWidth="1"/>
    <col min="8712" max="8712" width="9.00390625" style="126" customWidth="1"/>
    <col min="8713" max="8713" width="4.625" style="126" customWidth="1"/>
    <col min="8714" max="8714" width="12.25390625" style="126" bestFit="1" customWidth="1"/>
    <col min="8715" max="8960" width="9.00390625" style="126" customWidth="1"/>
    <col min="8961" max="8961" width="16.875" style="126" customWidth="1"/>
    <col min="8962" max="8962" width="6.50390625" style="126" customWidth="1"/>
    <col min="8963" max="8963" width="3.375" style="126" customWidth="1"/>
    <col min="8964" max="8964" width="12.125" style="126" customWidth="1"/>
    <col min="8965" max="8965" width="16.00390625" style="126" customWidth="1"/>
    <col min="8966" max="8966" width="17.25390625" style="126" customWidth="1"/>
    <col min="8967" max="8967" width="15.50390625" style="126" customWidth="1"/>
    <col min="8968" max="8968" width="9.00390625" style="126" customWidth="1"/>
    <col min="8969" max="8969" width="4.625" style="126" customWidth="1"/>
    <col min="8970" max="8970" width="12.25390625" style="126" bestFit="1" customWidth="1"/>
    <col min="8971" max="9216" width="9.00390625" style="126" customWidth="1"/>
    <col min="9217" max="9217" width="16.875" style="126" customWidth="1"/>
    <col min="9218" max="9218" width="6.50390625" style="126" customWidth="1"/>
    <col min="9219" max="9219" width="3.375" style="126" customWidth="1"/>
    <col min="9220" max="9220" width="12.125" style="126" customWidth="1"/>
    <col min="9221" max="9221" width="16.00390625" style="126" customWidth="1"/>
    <col min="9222" max="9222" width="17.25390625" style="126" customWidth="1"/>
    <col min="9223" max="9223" width="15.50390625" style="126" customWidth="1"/>
    <col min="9224" max="9224" width="9.00390625" style="126" customWidth="1"/>
    <col min="9225" max="9225" width="4.625" style="126" customWidth="1"/>
    <col min="9226" max="9226" width="12.25390625" style="126" bestFit="1" customWidth="1"/>
    <col min="9227" max="9472" width="9.00390625" style="126" customWidth="1"/>
    <col min="9473" max="9473" width="16.875" style="126" customWidth="1"/>
    <col min="9474" max="9474" width="6.50390625" style="126" customWidth="1"/>
    <col min="9475" max="9475" width="3.375" style="126" customWidth="1"/>
    <col min="9476" max="9476" width="12.125" style="126" customWidth="1"/>
    <col min="9477" max="9477" width="16.00390625" style="126" customWidth="1"/>
    <col min="9478" max="9478" width="17.25390625" style="126" customWidth="1"/>
    <col min="9479" max="9479" width="15.50390625" style="126" customWidth="1"/>
    <col min="9480" max="9480" width="9.00390625" style="126" customWidth="1"/>
    <col min="9481" max="9481" width="4.625" style="126" customWidth="1"/>
    <col min="9482" max="9482" width="12.25390625" style="126" bestFit="1" customWidth="1"/>
    <col min="9483" max="9728" width="9.00390625" style="126" customWidth="1"/>
    <col min="9729" max="9729" width="16.875" style="126" customWidth="1"/>
    <col min="9730" max="9730" width="6.50390625" style="126" customWidth="1"/>
    <col min="9731" max="9731" width="3.375" style="126" customWidth="1"/>
    <col min="9732" max="9732" width="12.125" style="126" customWidth="1"/>
    <col min="9733" max="9733" width="16.00390625" style="126" customWidth="1"/>
    <col min="9734" max="9734" width="17.25390625" style="126" customWidth="1"/>
    <col min="9735" max="9735" width="15.50390625" style="126" customWidth="1"/>
    <col min="9736" max="9736" width="9.00390625" style="126" customWidth="1"/>
    <col min="9737" max="9737" width="4.625" style="126" customWidth="1"/>
    <col min="9738" max="9738" width="12.25390625" style="126" bestFit="1" customWidth="1"/>
    <col min="9739" max="9984" width="9.00390625" style="126" customWidth="1"/>
    <col min="9985" max="9985" width="16.875" style="126" customWidth="1"/>
    <col min="9986" max="9986" width="6.50390625" style="126" customWidth="1"/>
    <col min="9987" max="9987" width="3.375" style="126" customWidth="1"/>
    <col min="9988" max="9988" width="12.125" style="126" customWidth="1"/>
    <col min="9989" max="9989" width="16.00390625" style="126" customWidth="1"/>
    <col min="9990" max="9990" width="17.25390625" style="126" customWidth="1"/>
    <col min="9991" max="9991" width="15.50390625" style="126" customWidth="1"/>
    <col min="9992" max="9992" width="9.00390625" style="126" customWidth="1"/>
    <col min="9993" max="9993" width="4.625" style="126" customWidth="1"/>
    <col min="9994" max="9994" width="12.25390625" style="126" bestFit="1" customWidth="1"/>
    <col min="9995" max="10240" width="9.00390625" style="126" customWidth="1"/>
    <col min="10241" max="10241" width="16.875" style="126" customWidth="1"/>
    <col min="10242" max="10242" width="6.50390625" style="126" customWidth="1"/>
    <col min="10243" max="10243" width="3.375" style="126" customWidth="1"/>
    <col min="10244" max="10244" width="12.125" style="126" customWidth="1"/>
    <col min="10245" max="10245" width="16.00390625" style="126" customWidth="1"/>
    <col min="10246" max="10246" width="17.25390625" style="126" customWidth="1"/>
    <col min="10247" max="10247" width="15.50390625" style="126" customWidth="1"/>
    <col min="10248" max="10248" width="9.00390625" style="126" customWidth="1"/>
    <col min="10249" max="10249" width="4.625" style="126" customWidth="1"/>
    <col min="10250" max="10250" width="12.25390625" style="126" bestFit="1" customWidth="1"/>
    <col min="10251" max="10496" width="9.00390625" style="126" customWidth="1"/>
    <col min="10497" max="10497" width="16.875" style="126" customWidth="1"/>
    <col min="10498" max="10498" width="6.50390625" style="126" customWidth="1"/>
    <col min="10499" max="10499" width="3.375" style="126" customWidth="1"/>
    <col min="10500" max="10500" width="12.125" style="126" customWidth="1"/>
    <col min="10501" max="10501" width="16.00390625" style="126" customWidth="1"/>
    <col min="10502" max="10502" width="17.25390625" style="126" customWidth="1"/>
    <col min="10503" max="10503" width="15.50390625" style="126" customWidth="1"/>
    <col min="10504" max="10504" width="9.00390625" style="126" customWidth="1"/>
    <col min="10505" max="10505" width="4.625" style="126" customWidth="1"/>
    <col min="10506" max="10506" width="12.25390625" style="126" bestFit="1" customWidth="1"/>
    <col min="10507" max="10752" width="9.00390625" style="126" customWidth="1"/>
    <col min="10753" max="10753" width="16.875" style="126" customWidth="1"/>
    <col min="10754" max="10754" width="6.50390625" style="126" customWidth="1"/>
    <col min="10755" max="10755" width="3.375" style="126" customWidth="1"/>
    <col min="10756" max="10756" width="12.125" style="126" customWidth="1"/>
    <col min="10757" max="10757" width="16.00390625" style="126" customWidth="1"/>
    <col min="10758" max="10758" width="17.25390625" style="126" customWidth="1"/>
    <col min="10759" max="10759" width="15.50390625" style="126" customWidth="1"/>
    <col min="10760" max="10760" width="9.00390625" style="126" customWidth="1"/>
    <col min="10761" max="10761" width="4.625" style="126" customWidth="1"/>
    <col min="10762" max="10762" width="12.25390625" style="126" bestFit="1" customWidth="1"/>
    <col min="10763" max="11008" width="9.00390625" style="126" customWidth="1"/>
    <col min="11009" max="11009" width="16.875" style="126" customWidth="1"/>
    <col min="11010" max="11010" width="6.50390625" style="126" customWidth="1"/>
    <col min="11011" max="11011" width="3.375" style="126" customWidth="1"/>
    <col min="11012" max="11012" width="12.125" style="126" customWidth="1"/>
    <col min="11013" max="11013" width="16.00390625" style="126" customWidth="1"/>
    <col min="11014" max="11014" width="17.25390625" style="126" customWidth="1"/>
    <col min="11015" max="11015" width="15.50390625" style="126" customWidth="1"/>
    <col min="11016" max="11016" width="9.00390625" style="126" customWidth="1"/>
    <col min="11017" max="11017" width="4.625" style="126" customWidth="1"/>
    <col min="11018" max="11018" width="12.25390625" style="126" bestFit="1" customWidth="1"/>
    <col min="11019" max="11264" width="9.00390625" style="126" customWidth="1"/>
    <col min="11265" max="11265" width="16.875" style="126" customWidth="1"/>
    <col min="11266" max="11266" width="6.50390625" style="126" customWidth="1"/>
    <col min="11267" max="11267" width="3.375" style="126" customWidth="1"/>
    <col min="11268" max="11268" width="12.125" style="126" customWidth="1"/>
    <col min="11269" max="11269" width="16.00390625" style="126" customWidth="1"/>
    <col min="11270" max="11270" width="17.25390625" style="126" customWidth="1"/>
    <col min="11271" max="11271" width="15.50390625" style="126" customWidth="1"/>
    <col min="11272" max="11272" width="9.00390625" style="126" customWidth="1"/>
    <col min="11273" max="11273" width="4.625" style="126" customWidth="1"/>
    <col min="11274" max="11274" width="12.25390625" style="126" bestFit="1" customWidth="1"/>
    <col min="11275" max="11520" width="9.00390625" style="126" customWidth="1"/>
    <col min="11521" max="11521" width="16.875" style="126" customWidth="1"/>
    <col min="11522" max="11522" width="6.50390625" style="126" customWidth="1"/>
    <col min="11523" max="11523" width="3.375" style="126" customWidth="1"/>
    <col min="11524" max="11524" width="12.125" style="126" customWidth="1"/>
    <col min="11525" max="11525" width="16.00390625" style="126" customWidth="1"/>
    <col min="11526" max="11526" width="17.25390625" style="126" customWidth="1"/>
    <col min="11527" max="11527" width="15.50390625" style="126" customWidth="1"/>
    <col min="11528" max="11528" width="9.00390625" style="126" customWidth="1"/>
    <col min="11529" max="11529" width="4.625" style="126" customWidth="1"/>
    <col min="11530" max="11530" width="12.25390625" style="126" bestFit="1" customWidth="1"/>
    <col min="11531" max="11776" width="9.00390625" style="126" customWidth="1"/>
    <col min="11777" max="11777" width="16.875" style="126" customWidth="1"/>
    <col min="11778" max="11778" width="6.50390625" style="126" customWidth="1"/>
    <col min="11779" max="11779" width="3.375" style="126" customWidth="1"/>
    <col min="11780" max="11780" width="12.125" style="126" customWidth="1"/>
    <col min="11781" max="11781" width="16.00390625" style="126" customWidth="1"/>
    <col min="11782" max="11782" width="17.25390625" style="126" customWidth="1"/>
    <col min="11783" max="11783" width="15.50390625" style="126" customWidth="1"/>
    <col min="11784" max="11784" width="9.00390625" style="126" customWidth="1"/>
    <col min="11785" max="11785" width="4.625" style="126" customWidth="1"/>
    <col min="11786" max="11786" width="12.25390625" style="126" bestFit="1" customWidth="1"/>
    <col min="11787" max="12032" width="9.00390625" style="126" customWidth="1"/>
    <col min="12033" max="12033" width="16.875" style="126" customWidth="1"/>
    <col min="12034" max="12034" width="6.50390625" style="126" customWidth="1"/>
    <col min="12035" max="12035" width="3.375" style="126" customWidth="1"/>
    <col min="12036" max="12036" width="12.125" style="126" customWidth="1"/>
    <col min="12037" max="12037" width="16.00390625" style="126" customWidth="1"/>
    <col min="12038" max="12038" width="17.25390625" style="126" customWidth="1"/>
    <col min="12039" max="12039" width="15.50390625" style="126" customWidth="1"/>
    <col min="12040" max="12040" width="9.00390625" style="126" customWidth="1"/>
    <col min="12041" max="12041" width="4.625" style="126" customWidth="1"/>
    <col min="12042" max="12042" width="12.25390625" style="126" bestFit="1" customWidth="1"/>
    <col min="12043" max="12288" width="9.00390625" style="126" customWidth="1"/>
    <col min="12289" max="12289" width="16.875" style="126" customWidth="1"/>
    <col min="12290" max="12290" width="6.50390625" style="126" customWidth="1"/>
    <col min="12291" max="12291" width="3.375" style="126" customWidth="1"/>
    <col min="12292" max="12292" width="12.125" style="126" customWidth="1"/>
    <col min="12293" max="12293" width="16.00390625" style="126" customWidth="1"/>
    <col min="12294" max="12294" width="17.25390625" style="126" customWidth="1"/>
    <col min="12295" max="12295" width="15.50390625" style="126" customWidth="1"/>
    <col min="12296" max="12296" width="9.00390625" style="126" customWidth="1"/>
    <col min="12297" max="12297" width="4.625" style="126" customWidth="1"/>
    <col min="12298" max="12298" width="12.25390625" style="126" bestFit="1" customWidth="1"/>
    <col min="12299" max="12544" width="9.00390625" style="126" customWidth="1"/>
    <col min="12545" max="12545" width="16.875" style="126" customWidth="1"/>
    <col min="12546" max="12546" width="6.50390625" style="126" customWidth="1"/>
    <col min="12547" max="12547" width="3.375" style="126" customWidth="1"/>
    <col min="12548" max="12548" width="12.125" style="126" customWidth="1"/>
    <col min="12549" max="12549" width="16.00390625" style="126" customWidth="1"/>
    <col min="12550" max="12550" width="17.25390625" style="126" customWidth="1"/>
    <col min="12551" max="12551" width="15.50390625" style="126" customWidth="1"/>
    <col min="12552" max="12552" width="9.00390625" style="126" customWidth="1"/>
    <col min="12553" max="12553" width="4.625" style="126" customWidth="1"/>
    <col min="12554" max="12554" width="12.25390625" style="126" bestFit="1" customWidth="1"/>
    <col min="12555" max="12800" width="9.00390625" style="126" customWidth="1"/>
    <col min="12801" max="12801" width="16.875" style="126" customWidth="1"/>
    <col min="12802" max="12802" width="6.50390625" style="126" customWidth="1"/>
    <col min="12803" max="12803" width="3.375" style="126" customWidth="1"/>
    <col min="12804" max="12804" width="12.125" style="126" customWidth="1"/>
    <col min="12805" max="12805" width="16.00390625" style="126" customWidth="1"/>
    <col min="12806" max="12806" width="17.25390625" style="126" customWidth="1"/>
    <col min="12807" max="12807" width="15.50390625" style="126" customWidth="1"/>
    <col min="12808" max="12808" width="9.00390625" style="126" customWidth="1"/>
    <col min="12809" max="12809" width="4.625" style="126" customWidth="1"/>
    <col min="12810" max="12810" width="12.25390625" style="126" bestFit="1" customWidth="1"/>
    <col min="12811" max="13056" width="9.00390625" style="126" customWidth="1"/>
    <col min="13057" max="13057" width="16.875" style="126" customWidth="1"/>
    <col min="13058" max="13058" width="6.50390625" style="126" customWidth="1"/>
    <col min="13059" max="13059" width="3.375" style="126" customWidth="1"/>
    <col min="13060" max="13060" width="12.125" style="126" customWidth="1"/>
    <col min="13061" max="13061" width="16.00390625" style="126" customWidth="1"/>
    <col min="13062" max="13062" width="17.25390625" style="126" customWidth="1"/>
    <col min="13063" max="13063" width="15.50390625" style="126" customWidth="1"/>
    <col min="13064" max="13064" width="9.00390625" style="126" customWidth="1"/>
    <col min="13065" max="13065" width="4.625" style="126" customWidth="1"/>
    <col min="13066" max="13066" width="12.25390625" style="126" bestFit="1" customWidth="1"/>
    <col min="13067" max="13312" width="9.00390625" style="126" customWidth="1"/>
    <col min="13313" max="13313" width="16.875" style="126" customWidth="1"/>
    <col min="13314" max="13314" width="6.50390625" style="126" customWidth="1"/>
    <col min="13315" max="13315" width="3.375" style="126" customWidth="1"/>
    <col min="13316" max="13316" width="12.125" style="126" customWidth="1"/>
    <col min="13317" max="13317" width="16.00390625" style="126" customWidth="1"/>
    <col min="13318" max="13318" width="17.25390625" style="126" customWidth="1"/>
    <col min="13319" max="13319" width="15.50390625" style="126" customWidth="1"/>
    <col min="13320" max="13320" width="9.00390625" style="126" customWidth="1"/>
    <col min="13321" max="13321" width="4.625" style="126" customWidth="1"/>
    <col min="13322" max="13322" width="12.25390625" style="126" bestFit="1" customWidth="1"/>
    <col min="13323" max="13568" width="9.00390625" style="126" customWidth="1"/>
    <col min="13569" max="13569" width="16.875" style="126" customWidth="1"/>
    <col min="13570" max="13570" width="6.50390625" style="126" customWidth="1"/>
    <col min="13571" max="13571" width="3.375" style="126" customWidth="1"/>
    <col min="13572" max="13572" width="12.125" style="126" customWidth="1"/>
    <col min="13573" max="13573" width="16.00390625" style="126" customWidth="1"/>
    <col min="13574" max="13574" width="17.25390625" style="126" customWidth="1"/>
    <col min="13575" max="13575" width="15.50390625" style="126" customWidth="1"/>
    <col min="13576" max="13576" width="9.00390625" style="126" customWidth="1"/>
    <col min="13577" max="13577" width="4.625" style="126" customWidth="1"/>
    <col min="13578" max="13578" width="12.25390625" style="126" bestFit="1" customWidth="1"/>
    <col min="13579" max="13824" width="9.00390625" style="126" customWidth="1"/>
    <col min="13825" max="13825" width="16.875" style="126" customWidth="1"/>
    <col min="13826" max="13826" width="6.50390625" style="126" customWidth="1"/>
    <col min="13827" max="13827" width="3.375" style="126" customWidth="1"/>
    <col min="13828" max="13828" width="12.125" style="126" customWidth="1"/>
    <col min="13829" max="13829" width="16.00390625" style="126" customWidth="1"/>
    <col min="13830" max="13830" width="17.25390625" style="126" customWidth="1"/>
    <col min="13831" max="13831" width="15.50390625" style="126" customWidth="1"/>
    <col min="13832" max="13832" width="9.00390625" style="126" customWidth="1"/>
    <col min="13833" max="13833" width="4.625" style="126" customWidth="1"/>
    <col min="13834" max="13834" width="12.25390625" style="126" bestFit="1" customWidth="1"/>
    <col min="13835" max="14080" width="9.00390625" style="126" customWidth="1"/>
    <col min="14081" max="14081" width="16.875" style="126" customWidth="1"/>
    <col min="14082" max="14082" width="6.50390625" style="126" customWidth="1"/>
    <col min="14083" max="14083" width="3.375" style="126" customWidth="1"/>
    <col min="14084" max="14084" width="12.125" style="126" customWidth="1"/>
    <col min="14085" max="14085" width="16.00390625" style="126" customWidth="1"/>
    <col min="14086" max="14086" width="17.25390625" style="126" customWidth="1"/>
    <col min="14087" max="14087" width="15.50390625" style="126" customWidth="1"/>
    <col min="14088" max="14088" width="9.00390625" style="126" customWidth="1"/>
    <col min="14089" max="14089" width="4.625" style="126" customWidth="1"/>
    <col min="14090" max="14090" width="12.25390625" style="126" bestFit="1" customWidth="1"/>
    <col min="14091" max="14336" width="9.00390625" style="126" customWidth="1"/>
    <col min="14337" max="14337" width="16.875" style="126" customWidth="1"/>
    <col min="14338" max="14338" width="6.50390625" style="126" customWidth="1"/>
    <col min="14339" max="14339" width="3.375" style="126" customWidth="1"/>
    <col min="14340" max="14340" width="12.125" style="126" customWidth="1"/>
    <col min="14341" max="14341" width="16.00390625" style="126" customWidth="1"/>
    <col min="14342" max="14342" width="17.25390625" style="126" customWidth="1"/>
    <col min="14343" max="14343" width="15.50390625" style="126" customWidth="1"/>
    <col min="14344" max="14344" width="9.00390625" style="126" customWidth="1"/>
    <col min="14345" max="14345" width="4.625" style="126" customWidth="1"/>
    <col min="14346" max="14346" width="12.25390625" style="126" bestFit="1" customWidth="1"/>
    <col min="14347" max="14592" width="9.00390625" style="126" customWidth="1"/>
    <col min="14593" max="14593" width="16.875" style="126" customWidth="1"/>
    <col min="14594" max="14594" width="6.50390625" style="126" customWidth="1"/>
    <col min="14595" max="14595" width="3.375" style="126" customWidth="1"/>
    <col min="14596" max="14596" width="12.125" style="126" customWidth="1"/>
    <col min="14597" max="14597" width="16.00390625" style="126" customWidth="1"/>
    <col min="14598" max="14598" width="17.25390625" style="126" customWidth="1"/>
    <col min="14599" max="14599" width="15.50390625" style="126" customWidth="1"/>
    <col min="14600" max="14600" width="9.00390625" style="126" customWidth="1"/>
    <col min="14601" max="14601" width="4.625" style="126" customWidth="1"/>
    <col min="14602" max="14602" width="12.25390625" style="126" bestFit="1" customWidth="1"/>
    <col min="14603" max="14848" width="9.00390625" style="126" customWidth="1"/>
    <col min="14849" max="14849" width="16.875" style="126" customWidth="1"/>
    <col min="14850" max="14850" width="6.50390625" style="126" customWidth="1"/>
    <col min="14851" max="14851" width="3.375" style="126" customWidth="1"/>
    <col min="14852" max="14852" width="12.125" style="126" customWidth="1"/>
    <col min="14853" max="14853" width="16.00390625" style="126" customWidth="1"/>
    <col min="14854" max="14854" width="17.25390625" style="126" customWidth="1"/>
    <col min="14855" max="14855" width="15.50390625" style="126" customWidth="1"/>
    <col min="14856" max="14856" width="9.00390625" style="126" customWidth="1"/>
    <col min="14857" max="14857" width="4.625" style="126" customWidth="1"/>
    <col min="14858" max="14858" width="12.25390625" style="126" bestFit="1" customWidth="1"/>
    <col min="14859" max="15104" width="9.00390625" style="126" customWidth="1"/>
    <col min="15105" max="15105" width="16.875" style="126" customWidth="1"/>
    <col min="15106" max="15106" width="6.50390625" style="126" customWidth="1"/>
    <col min="15107" max="15107" width="3.375" style="126" customWidth="1"/>
    <col min="15108" max="15108" width="12.125" style="126" customWidth="1"/>
    <col min="15109" max="15109" width="16.00390625" style="126" customWidth="1"/>
    <col min="15110" max="15110" width="17.25390625" style="126" customWidth="1"/>
    <col min="15111" max="15111" width="15.50390625" style="126" customWidth="1"/>
    <col min="15112" max="15112" width="9.00390625" style="126" customWidth="1"/>
    <col min="15113" max="15113" width="4.625" style="126" customWidth="1"/>
    <col min="15114" max="15114" width="12.25390625" style="126" bestFit="1" customWidth="1"/>
    <col min="15115" max="15360" width="9.00390625" style="126" customWidth="1"/>
    <col min="15361" max="15361" width="16.875" style="126" customWidth="1"/>
    <col min="15362" max="15362" width="6.50390625" style="126" customWidth="1"/>
    <col min="15363" max="15363" width="3.375" style="126" customWidth="1"/>
    <col min="15364" max="15364" width="12.125" style="126" customWidth="1"/>
    <col min="15365" max="15365" width="16.00390625" style="126" customWidth="1"/>
    <col min="15366" max="15366" width="17.25390625" style="126" customWidth="1"/>
    <col min="15367" max="15367" width="15.50390625" style="126" customWidth="1"/>
    <col min="15368" max="15368" width="9.00390625" style="126" customWidth="1"/>
    <col min="15369" max="15369" width="4.625" style="126" customWidth="1"/>
    <col min="15370" max="15370" width="12.25390625" style="126" bestFit="1" customWidth="1"/>
    <col min="15371" max="15616" width="9.00390625" style="126" customWidth="1"/>
    <col min="15617" max="15617" width="16.875" style="126" customWidth="1"/>
    <col min="15618" max="15618" width="6.50390625" style="126" customWidth="1"/>
    <col min="15619" max="15619" width="3.375" style="126" customWidth="1"/>
    <col min="15620" max="15620" width="12.125" style="126" customWidth="1"/>
    <col min="15621" max="15621" width="16.00390625" style="126" customWidth="1"/>
    <col min="15622" max="15622" width="17.25390625" style="126" customWidth="1"/>
    <col min="15623" max="15623" width="15.50390625" style="126" customWidth="1"/>
    <col min="15624" max="15624" width="9.00390625" style="126" customWidth="1"/>
    <col min="15625" max="15625" width="4.625" style="126" customWidth="1"/>
    <col min="15626" max="15626" width="12.25390625" style="126" bestFit="1" customWidth="1"/>
    <col min="15627" max="15872" width="9.00390625" style="126" customWidth="1"/>
    <col min="15873" max="15873" width="16.875" style="126" customWidth="1"/>
    <col min="15874" max="15874" width="6.50390625" style="126" customWidth="1"/>
    <col min="15875" max="15875" width="3.375" style="126" customWidth="1"/>
    <col min="15876" max="15876" width="12.125" style="126" customWidth="1"/>
    <col min="15877" max="15877" width="16.00390625" style="126" customWidth="1"/>
    <col min="15878" max="15878" width="17.25390625" style="126" customWidth="1"/>
    <col min="15879" max="15879" width="15.50390625" style="126" customWidth="1"/>
    <col min="15880" max="15880" width="9.00390625" style="126" customWidth="1"/>
    <col min="15881" max="15881" width="4.625" style="126" customWidth="1"/>
    <col min="15882" max="15882" width="12.25390625" style="126" bestFit="1" customWidth="1"/>
    <col min="15883" max="16128" width="9.00390625" style="126" customWidth="1"/>
    <col min="16129" max="16129" width="16.875" style="126" customWidth="1"/>
    <col min="16130" max="16130" width="6.50390625" style="126" customWidth="1"/>
    <col min="16131" max="16131" width="3.375" style="126" customWidth="1"/>
    <col min="16132" max="16132" width="12.125" style="126" customWidth="1"/>
    <col min="16133" max="16133" width="16.00390625" style="126" customWidth="1"/>
    <col min="16134" max="16134" width="17.25390625" style="126" customWidth="1"/>
    <col min="16135" max="16135" width="15.50390625" style="126" customWidth="1"/>
    <col min="16136" max="16136" width="9.00390625" style="126" customWidth="1"/>
    <col min="16137" max="16137" width="4.625" style="126" customWidth="1"/>
    <col min="16138" max="16138" width="12.25390625" style="126" bestFit="1" customWidth="1"/>
    <col min="16139" max="16384" width="9.00390625" style="126" customWidth="1"/>
  </cols>
  <sheetData>
    <row r="1" spans="1:9" s="116" customFormat="1" ht="25.15" customHeight="1">
      <c r="A1" s="301" t="s">
        <v>50</v>
      </c>
      <c r="B1" s="302"/>
      <c r="C1" s="302"/>
      <c r="D1" s="302"/>
      <c r="E1" s="302"/>
      <c r="F1" s="302"/>
      <c r="G1" s="302"/>
      <c r="H1" s="302"/>
      <c r="I1" s="302"/>
    </row>
    <row r="2" spans="1:9" s="116" customFormat="1" ht="25.15" customHeight="1">
      <c r="A2" s="301" t="s">
        <v>126</v>
      </c>
      <c r="B2" s="302"/>
      <c r="C2" s="302"/>
      <c r="D2" s="302"/>
      <c r="E2" s="302"/>
      <c r="F2" s="302"/>
      <c r="G2" s="302"/>
      <c r="H2" s="302"/>
      <c r="I2" s="302"/>
    </row>
    <row r="3" spans="1:9" s="116" customFormat="1" ht="25.15" customHeight="1">
      <c r="A3" s="106" t="s">
        <v>127</v>
      </c>
      <c r="B3" s="236"/>
      <c r="C3" s="136"/>
      <c r="D3" s="136"/>
      <c r="E3" s="303" t="s">
        <v>128</v>
      </c>
      <c r="F3" s="304"/>
      <c r="G3" s="136"/>
      <c r="H3" s="110" t="s">
        <v>129</v>
      </c>
      <c r="I3" s="237"/>
    </row>
    <row r="4" spans="1:9" s="116" customFormat="1" ht="25.15" customHeight="1">
      <c r="A4" s="14" t="s">
        <v>130</v>
      </c>
      <c r="B4" s="238"/>
      <c r="C4" s="117"/>
      <c r="D4" s="118"/>
      <c r="E4" s="119"/>
      <c r="F4" s="120"/>
      <c r="H4" s="107" t="s">
        <v>131</v>
      </c>
      <c r="I4" s="239"/>
    </row>
    <row r="5" spans="1:9" s="116" customFormat="1" ht="25.15" customHeight="1">
      <c r="A5" s="16"/>
      <c r="B5" s="311" t="s">
        <v>132</v>
      </c>
      <c r="C5" s="312"/>
      <c r="D5" s="306"/>
      <c r="E5" s="15"/>
      <c r="F5" s="16"/>
      <c r="G5" s="305" t="s">
        <v>133</v>
      </c>
      <c r="H5" s="306"/>
      <c r="I5" s="89" t="s">
        <v>80</v>
      </c>
    </row>
    <row r="6" spans="1:9" s="116" customFormat="1" ht="25.15" customHeight="1">
      <c r="A6" s="121" t="s">
        <v>134</v>
      </c>
      <c r="B6" s="313"/>
      <c r="C6" s="302"/>
      <c r="D6" s="308"/>
      <c r="E6" s="28" t="s">
        <v>135</v>
      </c>
      <c r="F6" s="122" t="s">
        <v>136</v>
      </c>
      <c r="G6" s="307" t="s">
        <v>137</v>
      </c>
      <c r="H6" s="308"/>
      <c r="I6" s="112"/>
    </row>
    <row r="7" spans="1:9" s="116" customFormat="1" ht="25.15" customHeight="1">
      <c r="A7" s="121" t="s">
        <v>138</v>
      </c>
      <c r="B7" s="314"/>
      <c r="C7" s="315"/>
      <c r="D7" s="310"/>
      <c r="E7" s="28" t="s">
        <v>139</v>
      </c>
      <c r="F7" s="122" t="s">
        <v>140</v>
      </c>
      <c r="G7" s="309" t="s">
        <v>141</v>
      </c>
      <c r="H7" s="310"/>
      <c r="I7" s="112"/>
    </row>
    <row r="8" spans="1:9" s="116" customFormat="1" ht="25.15" customHeight="1">
      <c r="A8" s="17"/>
      <c r="B8" s="240" t="s">
        <v>142</v>
      </c>
      <c r="C8" s="299" t="s">
        <v>143</v>
      </c>
      <c r="D8" s="300"/>
      <c r="E8" s="111"/>
      <c r="F8" s="44"/>
      <c r="G8" s="10" t="s">
        <v>144</v>
      </c>
      <c r="H8" s="123" t="s">
        <v>145</v>
      </c>
      <c r="I8" s="124"/>
    </row>
    <row r="9" spans="1:9" ht="25.15" customHeight="1">
      <c r="A9" s="241">
        <f>SUM(A10:A12)</f>
        <v>559686220</v>
      </c>
      <c r="B9" s="125">
        <v>4110</v>
      </c>
      <c r="C9" s="242" t="s">
        <v>146</v>
      </c>
      <c r="D9" s="243"/>
      <c r="E9" s="244">
        <f>SUM(E10:E12)</f>
        <v>559011000</v>
      </c>
      <c r="F9" s="147">
        <f>SUM(F10:F12)</f>
        <v>562120000</v>
      </c>
      <c r="G9" s="245">
        <f>E9-F9</f>
        <v>-3109000</v>
      </c>
      <c r="H9" s="246">
        <f>G9/F9</f>
        <v>-0.005530847505870633</v>
      </c>
      <c r="I9" s="112" t="s">
        <v>147</v>
      </c>
    </row>
    <row r="10" spans="1:9" ht="25.15" customHeight="1">
      <c r="A10" s="247">
        <v>412892044</v>
      </c>
      <c r="B10" s="127">
        <v>4111</v>
      </c>
      <c r="C10" s="248"/>
      <c r="D10" s="249" t="s">
        <v>148</v>
      </c>
      <c r="E10" s="250">
        <f>ROUND('[1]16.學雜費收入(p34~41)'!K183,-3)</f>
        <v>415665000</v>
      </c>
      <c r="F10" s="161">
        <v>415000000</v>
      </c>
      <c r="G10" s="251">
        <f aca="true" t="shared" si="0" ref="G10:G24">E10-F10</f>
        <v>665000</v>
      </c>
      <c r="H10" s="252">
        <f aca="true" t="shared" si="1" ref="H10:H25">G10/F10</f>
        <v>0.0016024096385542168</v>
      </c>
      <c r="I10" s="253" t="s">
        <v>149</v>
      </c>
    </row>
    <row r="11" spans="1:9" ht="25.15" customHeight="1">
      <c r="A11" s="247">
        <v>137974926</v>
      </c>
      <c r="B11" s="127">
        <v>4112</v>
      </c>
      <c r="C11" s="248"/>
      <c r="D11" s="249" t="s">
        <v>19</v>
      </c>
      <c r="E11" s="250">
        <f>ROUND('[1]16.學雜費收入(p34~41)'!M183,-3)-E12-1000</f>
        <v>134046000</v>
      </c>
      <c r="F11" s="161">
        <v>137600000</v>
      </c>
      <c r="G11" s="254">
        <f t="shared" si="0"/>
        <v>-3554000</v>
      </c>
      <c r="H11" s="252">
        <f t="shared" si="1"/>
        <v>-0.025828488372093023</v>
      </c>
      <c r="I11" s="253" t="s">
        <v>150</v>
      </c>
    </row>
    <row r="12" spans="1:9" ht="25.15" customHeight="1">
      <c r="A12" s="247">
        <v>8819250</v>
      </c>
      <c r="B12" s="127">
        <v>4113</v>
      </c>
      <c r="C12" s="248"/>
      <c r="D12" s="249" t="s">
        <v>151</v>
      </c>
      <c r="E12" s="250">
        <f>'[1]16.學雜費收入(p34~41)'!M181+'[1]16.學雜費收入(p34~41)'!M182</f>
        <v>9300000</v>
      </c>
      <c r="F12" s="161">
        <v>9520000</v>
      </c>
      <c r="G12" s="254">
        <f t="shared" si="0"/>
        <v>-220000</v>
      </c>
      <c r="H12" s="252">
        <f t="shared" si="1"/>
        <v>-0.023109243697478993</v>
      </c>
      <c r="I12" s="112" t="s">
        <v>150</v>
      </c>
    </row>
    <row r="13" spans="1:9" ht="25.15" customHeight="1">
      <c r="A13" s="255">
        <v>6577940</v>
      </c>
      <c r="B13" s="128">
        <v>4120</v>
      </c>
      <c r="C13" s="242" t="s">
        <v>152</v>
      </c>
      <c r="D13" s="243"/>
      <c r="E13" s="256">
        <f>'[1]17.推廣收入(p42)'!B20</f>
        <v>8483000</v>
      </c>
      <c r="F13" s="180">
        <v>7754000</v>
      </c>
      <c r="G13" s="245">
        <f t="shared" si="0"/>
        <v>729000</v>
      </c>
      <c r="H13" s="246">
        <f t="shared" si="1"/>
        <v>0.09401599174619552</v>
      </c>
      <c r="I13" s="253"/>
    </row>
    <row r="14" spans="1:9" ht="25.15" customHeight="1">
      <c r="A14" s="255">
        <v>37933142</v>
      </c>
      <c r="B14" s="128">
        <v>4130</v>
      </c>
      <c r="C14" s="242" t="s">
        <v>65</v>
      </c>
      <c r="D14" s="243"/>
      <c r="E14" s="256">
        <f>'[1]18.產學收入(p43)'!B20</f>
        <v>30020000</v>
      </c>
      <c r="F14" s="180">
        <v>27000000</v>
      </c>
      <c r="G14" s="245">
        <f t="shared" si="0"/>
        <v>3020000</v>
      </c>
      <c r="H14" s="246">
        <f t="shared" si="1"/>
        <v>0.11185185185185186</v>
      </c>
      <c r="I14" s="112"/>
    </row>
    <row r="15" spans="1:9" ht="25.15" customHeight="1">
      <c r="A15" s="255">
        <f>SUM(A16:A17)</f>
        <v>138040905</v>
      </c>
      <c r="B15" s="128">
        <v>4150</v>
      </c>
      <c r="C15" s="242" t="s">
        <v>153</v>
      </c>
      <c r="D15" s="243"/>
      <c r="E15" s="257">
        <f>SUM(E16:E17)</f>
        <v>98250000</v>
      </c>
      <c r="F15" s="174">
        <f>SUM(F16:F17)</f>
        <v>103800000</v>
      </c>
      <c r="G15" s="245">
        <f t="shared" si="0"/>
        <v>-5550000</v>
      </c>
      <c r="H15" s="246">
        <f t="shared" si="1"/>
        <v>-0.05346820809248555</v>
      </c>
      <c r="I15" s="112"/>
    </row>
    <row r="16" spans="1:9" ht="25.15" customHeight="1">
      <c r="A16" s="247">
        <v>136259320</v>
      </c>
      <c r="B16" s="127">
        <v>4151</v>
      </c>
      <c r="C16" s="248"/>
      <c r="D16" s="249" t="s">
        <v>154</v>
      </c>
      <c r="E16" s="258">
        <f>'[1]19.補助收入(p44)'!B36-'[1]19.補助收入(p44)'!B35</f>
        <v>97250000</v>
      </c>
      <c r="F16" s="161">
        <v>97900000</v>
      </c>
      <c r="G16" s="251">
        <f t="shared" si="0"/>
        <v>-650000</v>
      </c>
      <c r="H16" s="252">
        <f t="shared" si="1"/>
        <v>-0.006639427987742594</v>
      </c>
      <c r="I16" s="253"/>
    </row>
    <row r="17" spans="1:9" ht="25.15" customHeight="1">
      <c r="A17" s="247">
        <v>1781585</v>
      </c>
      <c r="B17" s="127">
        <v>4152</v>
      </c>
      <c r="C17" s="248"/>
      <c r="D17" s="249" t="s">
        <v>155</v>
      </c>
      <c r="E17" s="250">
        <f>'[1]19.補助收入(p44)'!B35</f>
        <v>1000000</v>
      </c>
      <c r="F17" s="161">
        <v>5900000</v>
      </c>
      <c r="G17" s="259">
        <f t="shared" si="0"/>
        <v>-4900000</v>
      </c>
      <c r="H17" s="252">
        <f t="shared" si="1"/>
        <v>-0.8305084745762712</v>
      </c>
      <c r="I17" s="112" t="s">
        <v>20</v>
      </c>
    </row>
    <row r="18" spans="1:9" ht="25.15" customHeight="1">
      <c r="A18" s="255">
        <f>SUM(A19:A20)</f>
        <v>5654580</v>
      </c>
      <c r="B18" s="128">
        <v>4170</v>
      </c>
      <c r="C18" s="260" t="s">
        <v>26</v>
      </c>
      <c r="D18" s="261"/>
      <c r="E18" s="256">
        <f>SUM(E19:E20)</f>
        <v>4237000</v>
      </c>
      <c r="F18" s="174">
        <f>F19+F20</f>
        <v>4378000</v>
      </c>
      <c r="G18" s="245">
        <f t="shared" si="0"/>
        <v>-141000</v>
      </c>
      <c r="H18" s="246">
        <f t="shared" si="1"/>
        <v>-0.03220648698035633</v>
      </c>
      <c r="I18" s="112" t="s">
        <v>25</v>
      </c>
    </row>
    <row r="19" spans="1:9" ht="25.15" customHeight="1">
      <c r="A19" s="247">
        <v>5650362</v>
      </c>
      <c r="B19" s="127">
        <v>4171</v>
      </c>
      <c r="C19" s="248"/>
      <c r="D19" s="249" t="s">
        <v>27</v>
      </c>
      <c r="E19" s="250">
        <f>'[1]20.財務收入P45)'!B6+'[1]20.財務收入P45)'!B9</f>
        <v>4232000</v>
      </c>
      <c r="F19" s="161">
        <v>4374000</v>
      </c>
      <c r="G19" s="251">
        <f t="shared" si="0"/>
        <v>-142000</v>
      </c>
      <c r="H19" s="252">
        <f t="shared" si="1"/>
        <v>-0.03246456332876086</v>
      </c>
      <c r="I19" s="253"/>
    </row>
    <row r="20" spans="1:9" ht="25.15" customHeight="1">
      <c r="A20" s="247">
        <v>4218</v>
      </c>
      <c r="B20" s="127">
        <v>4173</v>
      </c>
      <c r="C20" s="248"/>
      <c r="D20" s="249" t="s">
        <v>28</v>
      </c>
      <c r="E20" s="262">
        <f>'[1]20.財務收入P45)'!B11</f>
        <v>5000</v>
      </c>
      <c r="F20" s="73">
        <v>4000</v>
      </c>
      <c r="G20" s="254">
        <f t="shared" si="0"/>
        <v>1000</v>
      </c>
      <c r="H20" s="252">
        <f>G20/F20</f>
        <v>0.25</v>
      </c>
      <c r="I20" s="253"/>
    </row>
    <row r="21" spans="1:9" ht="25.15" customHeight="1">
      <c r="A21" s="263">
        <f>SUM(A22:A24)</f>
        <v>29005420</v>
      </c>
      <c r="B21" s="128">
        <v>4190</v>
      </c>
      <c r="C21" s="242" t="s">
        <v>29</v>
      </c>
      <c r="D21" s="243"/>
      <c r="E21" s="256">
        <f>SUM(E22:E24)</f>
        <v>25699000</v>
      </c>
      <c r="F21" s="264">
        <f>SUM(F22:F24)</f>
        <v>27108000</v>
      </c>
      <c r="G21" s="245">
        <f t="shared" si="0"/>
        <v>-1409000</v>
      </c>
      <c r="H21" s="246">
        <f t="shared" si="1"/>
        <v>-0.05197727608086174</v>
      </c>
      <c r="I21" s="253"/>
    </row>
    <row r="22" spans="1:9" ht="25.15" customHeight="1">
      <c r="A22" s="247">
        <v>2320800</v>
      </c>
      <c r="B22" s="127">
        <v>4192</v>
      </c>
      <c r="C22" s="248"/>
      <c r="D22" s="249" t="s">
        <v>30</v>
      </c>
      <c r="E22" s="250">
        <f>'[1]21.其他收入P46)'!B6</f>
        <v>1171000</v>
      </c>
      <c r="F22" s="161">
        <v>1100000</v>
      </c>
      <c r="G22" s="254">
        <f t="shared" si="0"/>
        <v>71000</v>
      </c>
      <c r="H22" s="252">
        <f t="shared" si="1"/>
        <v>0.06454545454545454</v>
      </c>
      <c r="I22" s="112"/>
    </row>
    <row r="23" spans="1:9" ht="25.15" customHeight="1">
      <c r="A23" s="247">
        <v>19387674</v>
      </c>
      <c r="B23" s="127">
        <v>4193</v>
      </c>
      <c r="C23" s="248"/>
      <c r="D23" s="249" t="s">
        <v>31</v>
      </c>
      <c r="E23" s="250">
        <f>'[1]21.其他收入P46)'!B22+'[1]21.其他收入P46)'!B23</f>
        <v>19790000</v>
      </c>
      <c r="F23" s="161">
        <v>20228000</v>
      </c>
      <c r="G23" s="254">
        <f t="shared" si="0"/>
        <v>-438000</v>
      </c>
      <c r="H23" s="252">
        <f t="shared" si="1"/>
        <v>-0.021653154043899545</v>
      </c>
      <c r="I23" s="112" t="s">
        <v>25</v>
      </c>
    </row>
    <row r="24" spans="1:9" ht="25.15" customHeight="1">
      <c r="A24" s="247">
        <v>7296946</v>
      </c>
      <c r="B24" s="127">
        <v>4199</v>
      </c>
      <c r="C24" s="248"/>
      <c r="D24" s="249" t="s">
        <v>32</v>
      </c>
      <c r="E24" s="265">
        <f>'[1]21.其他收入P46)'!B25</f>
        <v>4738000</v>
      </c>
      <c r="F24" s="161">
        <v>5780000</v>
      </c>
      <c r="G24" s="254">
        <f t="shared" si="0"/>
        <v>-1042000</v>
      </c>
      <c r="H24" s="252">
        <f t="shared" si="1"/>
        <v>-0.18027681660899653</v>
      </c>
      <c r="I24" s="112" t="s">
        <v>25</v>
      </c>
    </row>
    <row r="25" spans="1:10" ht="25.15" customHeight="1">
      <c r="A25" s="266">
        <f>A9+A13+A14+A15+A18+A21</f>
        <v>776898207</v>
      </c>
      <c r="B25" s="129"/>
      <c r="C25" s="267"/>
      <c r="D25" s="268" t="s">
        <v>33</v>
      </c>
      <c r="E25" s="269">
        <f>E9+E13+E14+E15+E18+E21</f>
        <v>725700000</v>
      </c>
      <c r="F25" s="207">
        <f>F9+F13+F14+F15+F18+F21</f>
        <v>732160000</v>
      </c>
      <c r="G25" s="270">
        <f>G9+G13+G14+G15+G18+G21</f>
        <v>-6460000</v>
      </c>
      <c r="H25" s="271">
        <f t="shared" si="1"/>
        <v>-0.008823208041958042</v>
      </c>
      <c r="I25" s="272"/>
      <c r="J25" s="130"/>
    </row>
    <row r="26" spans="1:9" s="133" customFormat="1" ht="25.15" customHeight="1">
      <c r="A26" s="3" t="s">
        <v>34</v>
      </c>
      <c r="B26" s="273"/>
      <c r="C26" s="131"/>
      <c r="D26" s="132"/>
      <c r="E26" s="131"/>
      <c r="F26" s="131"/>
      <c r="G26" s="131"/>
      <c r="H26" s="131"/>
      <c r="I26" s="274"/>
    </row>
    <row r="27" spans="1:9" s="134" customFormat="1" ht="25.15" customHeight="1">
      <c r="A27" s="3" t="s">
        <v>156</v>
      </c>
      <c r="B27" s="273"/>
      <c r="C27" s="131"/>
      <c r="D27" s="132"/>
      <c r="E27" s="131"/>
      <c r="F27" s="131"/>
      <c r="G27" s="3"/>
      <c r="H27" s="3"/>
      <c r="I27" s="6"/>
    </row>
    <row r="28" spans="1:9" s="134" customFormat="1" ht="25.15" customHeight="1">
      <c r="A28" s="3" t="s">
        <v>35</v>
      </c>
      <c r="B28" s="273"/>
      <c r="C28" s="131"/>
      <c r="D28" s="131"/>
      <c r="E28" s="131"/>
      <c r="F28" s="131"/>
      <c r="G28" s="3"/>
      <c r="H28" s="3"/>
      <c r="I28" s="6"/>
    </row>
    <row r="29" ht="25.15" customHeight="1">
      <c r="A29" s="86"/>
    </row>
  </sheetData>
  <mergeCells count="8">
    <mergeCell ref="C8:D8"/>
    <mergeCell ref="A1:I1"/>
    <mergeCell ref="A2:I2"/>
    <mergeCell ref="E3:F3"/>
    <mergeCell ref="G5:H5"/>
    <mergeCell ref="G6:H6"/>
    <mergeCell ref="G7:H7"/>
    <mergeCell ref="B5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M35" sqref="M35"/>
    </sheetView>
  </sheetViews>
  <sheetFormatPr defaultColWidth="9.00390625" defaultRowHeight="30" customHeight="1"/>
  <cols>
    <col min="1" max="1" width="15.875" style="136" customWidth="1"/>
    <col min="2" max="2" width="5.75390625" style="232" customWidth="1"/>
    <col min="3" max="3" width="3.50390625" style="136" customWidth="1"/>
    <col min="4" max="4" width="10.125" style="232" customWidth="1"/>
    <col min="5" max="5" width="15.25390625" style="136" customWidth="1"/>
    <col min="6" max="6" width="16.50390625" style="131" customWidth="1"/>
    <col min="7" max="7" width="15.875" style="233" customWidth="1"/>
    <col min="8" max="8" width="6.25390625" style="136" customWidth="1"/>
    <col min="9" max="9" width="4.125" style="234" customWidth="1"/>
    <col min="10" max="10" width="13.00390625" style="151" bestFit="1" customWidth="1"/>
    <col min="11" max="256" width="9.00390625" style="151" customWidth="1"/>
    <col min="257" max="257" width="15.875" style="151" customWidth="1"/>
    <col min="258" max="258" width="5.75390625" style="151" customWidth="1"/>
    <col min="259" max="259" width="3.50390625" style="151" customWidth="1"/>
    <col min="260" max="260" width="10.125" style="151" customWidth="1"/>
    <col min="261" max="261" width="15.25390625" style="151" customWidth="1"/>
    <col min="262" max="262" width="16.50390625" style="151" customWidth="1"/>
    <col min="263" max="263" width="15.875" style="151" customWidth="1"/>
    <col min="264" max="264" width="6.25390625" style="151" customWidth="1"/>
    <col min="265" max="265" width="4.125" style="151" customWidth="1"/>
    <col min="266" max="266" width="13.00390625" style="151" bestFit="1" customWidth="1"/>
    <col min="267" max="512" width="9.00390625" style="151" customWidth="1"/>
    <col min="513" max="513" width="15.875" style="151" customWidth="1"/>
    <col min="514" max="514" width="5.75390625" style="151" customWidth="1"/>
    <col min="515" max="515" width="3.50390625" style="151" customWidth="1"/>
    <col min="516" max="516" width="10.125" style="151" customWidth="1"/>
    <col min="517" max="517" width="15.25390625" style="151" customWidth="1"/>
    <col min="518" max="518" width="16.50390625" style="151" customWidth="1"/>
    <col min="519" max="519" width="15.875" style="151" customWidth="1"/>
    <col min="520" max="520" width="6.25390625" style="151" customWidth="1"/>
    <col min="521" max="521" width="4.125" style="151" customWidth="1"/>
    <col min="522" max="522" width="13.00390625" style="151" bestFit="1" customWidth="1"/>
    <col min="523" max="768" width="9.00390625" style="151" customWidth="1"/>
    <col min="769" max="769" width="15.875" style="151" customWidth="1"/>
    <col min="770" max="770" width="5.75390625" style="151" customWidth="1"/>
    <col min="771" max="771" width="3.50390625" style="151" customWidth="1"/>
    <col min="772" max="772" width="10.125" style="151" customWidth="1"/>
    <col min="773" max="773" width="15.25390625" style="151" customWidth="1"/>
    <col min="774" max="774" width="16.50390625" style="151" customWidth="1"/>
    <col min="775" max="775" width="15.875" style="151" customWidth="1"/>
    <col min="776" max="776" width="6.25390625" style="151" customWidth="1"/>
    <col min="777" max="777" width="4.125" style="151" customWidth="1"/>
    <col min="778" max="778" width="13.00390625" style="151" bestFit="1" customWidth="1"/>
    <col min="779" max="1024" width="9.00390625" style="151" customWidth="1"/>
    <col min="1025" max="1025" width="15.875" style="151" customWidth="1"/>
    <col min="1026" max="1026" width="5.75390625" style="151" customWidth="1"/>
    <col min="1027" max="1027" width="3.50390625" style="151" customWidth="1"/>
    <col min="1028" max="1028" width="10.125" style="151" customWidth="1"/>
    <col min="1029" max="1029" width="15.25390625" style="151" customWidth="1"/>
    <col min="1030" max="1030" width="16.50390625" style="151" customWidth="1"/>
    <col min="1031" max="1031" width="15.875" style="151" customWidth="1"/>
    <col min="1032" max="1032" width="6.25390625" style="151" customWidth="1"/>
    <col min="1033" max="1033" width="4.125" style="151" customWidth="1"/>
    <col min="1034" max="1034" width="13.00390625" style="151" bestFit="1" customWidth="1"/>
    <col min="1035" max="1280" width="9.00390625" style="151" customWidth="1"/>
    <col min="1281" max="1281" width="15.875" style="151" customWidth="1"/>
    <col min="1282" max="1282" width="5.75390625" style="151" customWidth="1"/>
    <col min="1283" max="1283" width="3.50390625" style="151" customWidth="1"/>
    <col min="1284" max="1284" width="10.125" style="151" customWidth="1"/>
    <col min="1285" max="1285" width="15.25390625" style="151" customWidth="1"/>
    <col min="1286" max="1286" width="16.50390625" style="151" customWidth="1"/>
    <col min="1287" max="1287" width="15.875" style="151" customWidth="1"/>
    <col min="1288" max="1288" width="6.25390625" style="151" customWidth="1"/>
    <col min="1289" max="1289" width="4.125" style="151" customWidth="1"/>
    <col min="1290" max="1290" width="13.00390625" style="151" bestFit="1" customWidth="1"/>
    <col min="1291" max="1536" width="9.00390625" style="151" customWidth="1"/>
    <col min="1537" max="1537" width="15.875" style="151" customWidth="1"/>
    <col min="1538" max="1538" width="5.75390625" style="151" customWidth="1"/>
    <col min="1539" max="1539" width="3.50390625" style="151" customWidth="1"/>
    <col min="1540" max="1540" width="10.125" style="151" customWidth="1"/>
    <col min="1541" max="1541" width="15.25390625" style="151" customWidth="1"/>
    <col min="1542" max="1542" width="16.50390625" style="151" customWidth="1"/>
    <col min="1543" max="1543" width="15.875" style="151" customWidth="1"/>
    <col min="1544" max="1544" width="6.25390625" style="151" customWidth="1"/>
    <col min="1545" max="1545" width="4.125" style="151" customWidth="1"/>
    <col min="1546" max="1546" width="13.00390625" style="151" bestFit="1" customWidth="1"/>
    <col min="1547" max="1792" width="9.00390625" style="151" customWidth="1"/>
    <col min="1793" max="1793" width="15.875" style="151" customWidth="1"/>
    <col min="1794" max="1794" width="5.75390625" style="151" customWidth="1"/>
    <col min="1795" max="1795" width="3.50390625" style="151" customWidth="1"/>
    <col min="1796" max="1796" width="10.125" style="151" customWidth="1"/>
    <col min="1797" max="1797" width="15.25390625" style="151" customWidth="1"/>
    <col min="1798" max="1798" width="16.50390625" style="151" customWidth="1"/>
    <col min="1799" max="1799" width="15.875" style="151" customWidth="1"/>
    <col min="1800" max="1800" width="6.25390625" style="151" customWidth="1"/>
    <col min="1801" max="1801" width="4.125" style="151" customWidth="1"/>
    <col min="1802" max="1802" width="13.00390625" style="151" bestFit="1" customWidth="1"/>
    <col min="1803" max="2048" width="9.00390625" style="151" customWidth="1"/>
    <col min="2049" max="2049" width="15.875" style="151" customWidth="1"/>
    <col min="2050" max="2050" width="5.75390625" style="151" customWidth="1"/>
    <col min="2051" max="2051" width="3.50390625" style="151" customWidth="1"/>
    <col min="2052" max="2052" width="10.125" style="151" customWidth="1"/>
    <col min="2053" max="2053" width="15.25390625" style="151" customWidth="1"/>
    <col min="2054" max="2054" width="16.50390625" style="151" customWidth="1"/>
    <col min="2055" max="2055" width="15.875" style="151" customWidth="1"/>
    <col min="2056" max="2056" width="6.25390625" style="151" customWidth="1"/>
    <col min="2057" max="2057" width="4.125" style="151" customWidth="1"/>
    <col min="2058" max="2058" width="13.00390625" style="151" bestFit="1" customWidth="1"/>
    <col min="2059" max="2304" width="9.00390625" style="151" customWidth="1"/>
    <col min="2305" max="2305" width="15.875" style="151" customWidth="1"/>
    <col min="2306" max="2306" width="5.75390625" style="151" customWidth="1"/>
    <col min="2307" max="2307" width="3.50390625" style="151" customWidth="1"/>
    <col min="2308" max="2308" width="10.125" style="151" customWidth="1"/>
    <col min="2309" max="2309" width="15.25390625" style="151" customWidth="1"/>
    <col min="2310" max="2310" width="16.50390625" style="151" customWidth="1"/>
    <col min="2311" max="2311" width="15.875" style="151" customWidth="1"/>
    <col min="2312" max="2312" width="6.25390625" style="151" customWidth="1"/>
    <col min="2313" max="2313" width="4.125" style="151" customWidth="1"/>
    <col min="2314" max="2314" width="13.00390625" style="151" bestFit="1" customWidth="1"/>
    <col min="2315" max="2560" width="9.00390625" style="151" customWidth="1"/>
    <col min="2561" max="2561" width="15.875" style="151" customWidth="1"/>
    <col min="2562" max="2562" width="5.75390625" style="151" customWidth="1"/>
    <col min="2563" max="2563" width="3.50390625" style="151" customWidth="1"/>
    <col min="2564" max="2564" width="10.125" style="151" customWidth="1"/>
    <col min="2565" max="2565" width="15.25390625" style="151" customWidth="1"/>
    <col min="2566" max="2566" width="16.50390625" style="151" customWidth="1"/>
    <col min="2567" max="2567" width="15.875" style="151" customWidth="1"/>
    <col min="2568" max="2568" width="6.25390625" style="151" customWidth="1"/>
    <col min="2569" max="2569" width="4.125" style="151" customWidth="1"/>
    <col min="2570" max="2570" width="13.00390625" style="151" bestFit="1" customWidth="1"/>
    <col min="2571" max="2816" width="9.00390625" style="151" customWidth="1"/>
    <col min="2817" max="2817" width="15.875" style="151" customWidth="1"/>
    <col min="2818" max="2818" width="5.75390625" style="151" customWidth="1"/>
    <col min="2819" max="2819" width="3.50390625" style="151" customWidth="1"/>
    <col min="2820" max="2820" width="10.125" style="151" customWidth="1"/>
    <col min="2821" max="2821" width="15.25390625" style="151" customWidth="1"/>
    <col min="2822" max="2822" width="16.50390625" style="151" customWidth="1"/>
    <col min="2823" max="2823" width="15.875" style="151" customWidth="1"/>
    <col min="2824" max="2824" width="6.25390625" style="151" customWidth="1"/>
    <col min="2825" max="2825" width="4.125" style="151" customWidth="1"/>
    <col min="2826" max="2826" width="13.00390625" style="151" bestFit="1" customWidth="1"/>
    <col min="2827" max="3072" width="9.00390625" style="151" customWidth="1"/>
    <col min="3073" max="3073" width="15.875" style="151" customWidth="1"/>
    <col min="3074" max="3074" width="5.75390625" style="151" customWidth="1"/>
    <col min="3075" max="3075" width="3.50390625" style="151" customWidth="1"/>
    <col min="3076" max="3076" width="10.125" style="151" customWidth="1"/>
    <col min="3077" max="3077" width="15.25390625" style="151" customWidth="1"/>
    <col min="3078" max="3078" width="16.50390625" style="151" customWidth="1"/>
    <col min="3079" max="3079" width="15.875" style="151" customWidth="1"/>
    <col min="3080" max="3080" width="6.25390625" style="151" customWidth="1"/>
    <col min="3081" max="3081" width="4.125" style="151" customWidth="1"/>
    <col min="3082" max="3082" width="13.00390625" style="151" bestFit="1" customWidth="1"/>
    <col min="3083" max="3328" width="9.00390625" style="151" customWidth="1"/>
    <col min="3329" max="3329" width="15.875" style="151" customWidth="1"/>
    <col min="3330" max="3330" width="5.75390625" style="151" customWidth="1"/>
    <col min="3331" max="3331" width="3.50390625" style="151" customWidth="1"/>
    <col min="3332" max="3332" width="10.125" style="151" customWidth="1"/>
    <col min="3333" max="3333" width="15.25390625" style="151" customWidth="1"/>
    <col min="3334" max="3334" width="16.50390625" style="151" customWidth="1"/>
    <col min="3335" max="3335" width="15.875" style="151" customWidth="1"/>
    <col min="3336" max="3336" width="6.25390625" style="151" customWidth="1"/>
    <col min="3337" max="3337" width="4.125" style="151" customWidth="1"/>
    <col min="3338" max="3338" width="13.00390625" style="151" bestFit="1" customWidth="1"/>
    <col min="3339" max="3584" width="9.00390625" style="151" customWidth="1"/>
    <col min="3585" max="3585" width="15.875" style="151" customWidth="1"/>
    <col min="3586" max="3586" width="5.75390625" style="151" customWidth="1"/>
    <col min="3587" max="3587" width="3.50390625" style="151" customWidth="1"/>
    <col min="3588" max="3588" width="10.125" style="151" customWidth="1"/>
    <col min="3589" max="3589" width="15.25390625" style="151" customWidth="1"/>
    <col min="3590" max="3590" width="16.50390625" style="151" customWidth="1"/>
    <col min="3591" max="3591" width="15.875" style="151" customWidth="1"/>
    <col min="3592" max="3592" width="6.25390625" style="151" customWidth="1"/>
    <col min="3593" max="3593" width="4.125" style="151" customWidth="1"/>
    <col min="3594" max="3594" width="13.00390625" style="151" bestFit="1" customWidth="1"/>
    <col min="3595" max="3840" width="9.00390625" style="151" customWidth="1"/>
    <col min="3841" max="3841" width="15.875" style="151" customWidth="1"/>
    <col min="3842" max="3842" width="5.75390625" style="151" customWidth="1"/>
    <col min="3843" max="3843" width="3.50390625" style="151" customWidth="1"/>
    <col min="3844" max="3844" width="10.125" style="151" customWidth="1"/>
    <col min="3845" max="3845" width="15.25390625" style="151" customWidth="1"/>
    <col min="3846" max="3846" width="16.50390625" style="151" customWidth="1"/>
    <col min="3847" max="3847" width="15.875" style="151" customWidth="1"/>
    <col min="3848" max="3848" width="6.25390625" style="151" customWidth="1"/>
    <col min="3849" max="3849" width="4.125" style="151" customWidth="1"/>
    <col min="3850" max="3850" width="13.00390625" style="151" bestFit="1" customWidth="1"/>
    <col min="3851" max="4096" width="9.00390625" style="151" customWidth="1"/>
    <col min="4097" max="4097" width="15.875" style="151" customWidth="1"/>
    <col min="4098" max="4098" width="5.75390625" style="151" customWidth="1"/>
    <col min="4099" max="4099" width="3.50390625" style="151" customWidth="1"/>
    <col min="4100" max="4100" width="10.125" style="151" customWidth="1"/>
    <col min="4101" max="4101" width="15.25390625" style="151" customWidth="1"/>
    <col min="4102" max="4102" width="16.50390625" style="151" customWidth="1"/>
    <col min="4103" max="4103" width="15.875" style="151" customWidth="1"/>
    <col min="4104" max="4104" width="6.25390625" style="151" customWidth="1"/>
    <col min="4105" max="4105" width="4.125" style="151" customWidth="1"/>
    <col min="4106" max="4106" width="13.00390625" style="151" bestFit="1" customWidth="1"/>
    <col min="4107" max="4352" width="9.00390625" style="151" customWidth="1"/>
    <col min="4353" max="4353" width="15.875" style="151" customWidth="1"/>
    <col min="4354" max="4354" width="5.75390625" style="151" customWidth="1"/>
    <col min="4355" max="4355" width="3.50390625" style="151" customWidth="1"/>
    <col min="4356" max="4356" width="10.125" style="151" customWidth="1"/>
    <col min="4357" max="4357" width="15.25390625" style="151" customWidth="1"/>
    <col min="4358" max="4358" width="16.50390625" style="151" customWidth="1"/>
    <col min="4359" max="4359" width="15.875" style="151" customWidth="1"/>
    <col min="4360" max="4360" width="6.25390625" style="151" customWidth="1"/>
    <col min="4361" max="4361" width="4.125" style="151" customWidth="1"/>
    <col min="4362" max="4362" width="13.00390625" style="151" bestFit="1" customWidth="1"/>
    <col min="4363" max="4608" width="9.00390625" style="151" customWidth="1"/>
    <col min="4609" max="4609" width="15.875" style="151" customWidth="1"/>
    <col min="4610" max="4610" width="5.75390625" style="151" customWidth="1"/>
    <col min="4611" max="4611" width="3.50390625" style="151" customWidth="1"/>
    <col min="4612" max="4612" width="10.125" style="151" customWidth="1"/>
    <col min="4613" max="4613" width="15.25390625" style="151" customWidth="1"/>
    <col min="4614" max="4614" width="16.50390625" style="151" customWidth="1"/>
    <col min="4615" max="4615" width="15.875" style="151" customWidth="1"/>
    <col min="4616" max="4616" width="6.25390625" style="151" customWidth="1"/>
    <col min="4617" max="4617" width="4.125" style="151" customWidth="1"/>
    <col min="4618" max="4618" width="13.00390625" style="151" bestFit="1" customWidth="1"/>
    <col min="4619" max="4864" width="9.00390625" style="151" customWidth="1"/>
    <col min="4865" max="4865" width="15.875" style="151" customWidth="1"/>
    <col min="4866" max="4866" width="5.75390625" style="151" customWidth="1"/>
    <col min="4867" max="4867" width="3.50390625" style="151" customWidth="1"/>
    <col min="4868" max="4868" width="10.125" style="151" customWidth="1"/>
    <col min="4869" max="4869" width="15.25390625" style="151" customWidth="1"/>
    <col min="4870" max="4870" width="16.50390625" style="151" customWidth="1"/>
    <col min="4871" max="4871" width="15.875" style="151" customWidth="1"/>
    <col min="4872" max="4872" width="6.25390625" style="151" customWidth="1"/>
    <col min="4873" max="4873" width="4.125" style="151" customWidth="1"/>
    <col min="4874" max="4874" width="13.00390625" style="151" bestFit="1" customWidth="1"/>
    <col min="4875" max="5120" width="9.00390625" style="151" customWidth="1"/>
    <col min="5121" max="5121" width="15.875" style="151" customWidth="1"/>
    <col min="5122" max="5122" width="5.75390625" style="151" customWidth="1"/>
    <col min="5123" max="5123" width="3.50390625" style="151" customWidth="1"/>
    <col min="5124" max="5124" width="10.125" style="151" customWidth="1"/>
    <col min="5125" max="5125" width="15.25390625" style="151" customWidth="1"/>
    <col min="5126" max="5126" width="16.50390625" style="151" customWidth="1"/>
    <col min="5127" max="5127" width="15.875" style="151" customWidth="1"/>
    <col min="5128" max="5128" width="6.25390625" style="151" customWidth="1"/>
    <col min="5129" max="5129" width="4.125" style="151" customWidth="1"/>
    <col min="5130" max="5130" width="13.00390625" style="151" bestFit="1" customWidth="1"/>
    <col min="5131" max="5376" width="9.00390625" style="151" customWidth="1"/>
    <col min="5377" max="5377" width="15.875" style="151" customWidth="1"/>
    <col min="5378" max="5378" width="5.75390625" style="151" customWidth="1"/>
    <col min="5379" max="5379" width="3.50390625" style="151" customWidth="1"/>
    <col min="5380" max="5380" width="10.125" style="151" customWidth="1"/>
    <col min="5381" max="5381" width="15.25390625" style="151" customWidth="1"/>
    <col min="5382" max="5382" width="16.50390625" style="151" customWidth="1"/>
    <col min="5383" max="5383" width="15.875" style="151" customWidth="1"/>
    <col min="5384" max="5384" width="6.25390625" style="151" customWidth="1"/>
    <col min="5385" max="5385" width="4.125" style="151" customWidth="1"/>
    <col min="5386" max="5386" width="13.00390625" style="151" bestFit="1" customWidth="1"/>
    <col min="5387" max="5632" width="9.00390625" style="151" customWidth="1"/>
    <col min="5633" max="5633" width="15.875" style="151" customWidth="1"/>
    <col min="5634" max="5634" width="5.75390625" style="151" customWidth="1"/>
    <col min="5635" max="5635" width="3.50390625" style="151" customWidth="1"/>
    <col min="5636" max="5636" width="10.125" style="151" customWidth="1"/>
    <col min="5637" max="5637" width="15.25390625" style="151" customWidth="1"/>
    <col min="5638" max="5638" width="16.50390625" style="151" customWidth="1"/>
    <col min="5639" max="5639" width="15.875" style="151" customWidth="1"/>
    <col min="5640" max="5640" width="6.25390625" style="151" customWidth="1"/>
    <col min="5641" max="5641" width="4.125" style="151" customWidth="1"/>
    <col min="5642" max="5642" width="13.00390625" style="151" bestFit="1" customWidth="1"/>
    <col min="5643" max="5888" width="9.00390625" style="151" customWidth="1"/>
    <col min="5889" max="5889" width="15.875" style="151" customWidth="1"/>
    <col min="5890" max="5890" width="5.75390625" style="151" customWidth="1"/>
    <col min="5891" max="5891" width="3.50390625" style="151" customWidth="1"/>
    <col min="5892" max="5892" width="10.125" style="151" customWidth="1"/>
    <col min="5893" max="5893" width="15.25390625" style="151" customWidth="1"/>
    <col min="5894" max="5894" width="16.50390625" style="151" customWidth="1"/>
    <col min="5895" max="5895" width="15.875" style="151" customWidth="1"/>
    <col min="5896" max="5896" width="6.25390625" style="151" customWidth="1"/>
    <col min="5897" max="5897" width="4.125" style="151" customWidth="1"/>
    <col min="5898" max="5898" width="13.00390625" style="151" bestFit="1" customWidth="1"/>
    <col min="5899" max="6144" width="9.00390625" style="151" customWidth="1"/>
    <col min="6145" max="6145" width="15.875" style="151" customWidth="1"/>
    <col min="6146" max="6146" width="5.75390625" style="151" customWidth="1"/>
    <col min="6147" max="6147" width="3.50390625" style="151" customWidth="1"/>
    <col min="6148" max="6148" width="10.125" style="151" customWidth="1"/>
    <col min="6149" max="6149" width="15.25390625" style="151" customWidth="1"/>
    <col min="6150" max="6150" width="16.50390625" style="151" customWidth="1"/>
    <col min="6151" max="6151" width="15.875" style="151" customWidth="1"/>
    <col min="6152" max="6152" width="6.25390625" style="151" customWidth="1"/>
    <col min="6153" max="6153" width="4.125" style="151" customWidth="1"/>
    <col min="6154" max="6154" width="13.00390625" style="151" bestFit="1" customWidth="1"/>
    <col min="6155" max="6400" width="9.00390625" style="151" customWidth="1"/>
    <col min="6401" max="6401" width="15.875" style="151" customWidth="1"/>
    <col min="6402" max="6402" width="5.75390625" style="151" customWidth="1"/>
    <col min="6403" max="6403" width="3.50390625" style="151" customWidth="1"/>
    <col min="6404" max="6404" width="10.125" style="151" customWidth="1"/>
    <col min="6405" max="6405" width="15.25390625" style="151" customWidth="1"/>
    <col min="6406" max="6406" width="16.50390625" style="151" customWidth="1"/>
    <col min="6407" max="6407" width="15.875" style="151" customWidth="1"/>
    <col min="6408" max="6408" width="6.25390625" style="151" customWidth="1"/>
    <col min="6409" max="6409" width="4.125" style="151" customWidth="1"/>
    <col min="6410" max="6410" width="13.00390625" style="151" bestFit="1" customWidth="1"/>
    <col min="6411" max="6656" width="9.00390625" style="151" customWidth="1"/>
    <col min="6657" max="6657" width="15.875" style="151" customWidth="1"/>
    <col min="6658" max="6658" width="5.75390625" style="151" customWidth="1"/>
    <col min="6659" max="6659" width="3.50390625" style="151" customWidth="1"/>
    <col min="6660" max="6660" width="10.125" style="151" customWidth="1"/>
    <col min="6661" max="6661" width="15.25390625" style="151" customWidth="1"/>
    <col min="6662" max="6662" width="16.50390625" style="151" customWidth="1"/>
    <col min="6663" max="6663" width="15.875" style="151" customWidth="1"/>
    <col min="6664" max="6664" width="6.25390625" style="151" customWidth="1"/>
    <col min="6665" max="6665" width="4.125" style="151" customWidth="1"/>
    <col min="6666" max="6666" width="13.00390625" style="151" bestFit="1" customWidth="1"/>
    <col min="6667" max="6912" width="9.00390625" style="151" customWidth="1"/>
    <col min="6913" max="6913" width="15.875" style="151" customWidth="1"/>
    <col min="6914" max="6914" width="5.75390625" style="151" customWidth="1"/>
    <col min="6915" max="6915" width="3.50390625" style="151" customWidth="1"/>
    <col min="6916" max="6916" width="10.125" style="151" customWidth="1"/>
    <col min="6917" max="6917" width="15.25390625" style="151" customWidth="1"/>
    <col min="6918" max="6918" width="16.50390625" style="151" customWidth="1"/>
    <col min="6919" max="6919" width="15.875" style="151" customWidth="1"/>
    <col min="6920" max="6920" width="6.25390625" style="151" customWidth="1"/>
    <col min="6921" max="6921" width="4.125" style="151" customWidth="1"/>
    <col min="6922" max="6922" width="13.00390625" style="151" bestFit="1" customWidth="1"/>
    <col min="6923" max="7168" width="9.00390625" style="151" customWidth="1"/>
    <col min="7169" max="7169" width="15.875" style="151" customWidth="1"/>
    <col min="7170" max="7170" width="5.75390625" style="151" customWidth="1"/>
    <col min="7171" max="7171" width="3.50390625" style="151" customWidth="1"/>
    <col min="7172" max="7172" width="10.125" style="151" customWidth="1"/>
    <col min="7173" max="7173" width="15.25390625" style="151" customWidth="1"/>
    <col min="7174" max="7174" width="16.50390625" style="151" customWidth="1"/>
    <col min="7175" max="7175" width="15.875" style="151" customWidth="1"/>
    <col min="7176" max="7176" width="6.25390625" style="151" customWidth="1"/>
    <col min="7177" max="7177" width="4.125" style="151" customWidth="1"/>
    <col min="7178" max="7178" width="13.00390625" style="151" bestFit="1" customWidth="1"/>
    <col min="7179" max="7424" width="9.00390625" style="151" customWidth="1"/>
    <col min="7425" max="7425" width="15.875" style="151" customWidth="1"/>
    <col min="7426" max="7426" width="5.75390625" style="151" customWidth="1"/>
    <col min="7427" max="7427" width="3.50390625" style="151" customWidth="1"/>
    <col min="7428" max="7428" width="10.125" style="151" customWidth="1"/>
    <col min="7429" max="7429" width="15.25390625" style="151" customWidth="1"/>
    <col min="7430" max="7430" width="16.50390625" style="151" customWidth="1"/>
    <col min="7431" max="7431" width="15.875" style="151" customWidth="1"/>
    <col min="7432" max="7432" width="6.25390625" style="151" customWidth="1"/>
    <col min="7433" max="7433" width="4.125" style="151" customWidth="1"/>
    <col min="7434" max="7434" width="13.00390625" style="151" bestFit="1" customWidth="1"/>
    <col min="7435" max="7680" width="9.00390625" style="151" customWidth="1"/>
    <col min="7681" max="7681" width="15.875" style="151" customWidth="1"/>
    <col min="7682" max="7682" width="5.75390625" style="151" customWidth="1"/>
    <col min="7683" max="7683" width="3.50390625" style="151" customWidth="1"/>
    <col min="7684" max="7684" width="10.125" style="151" customWidth="1"/>
    <col min="7685" max="7685" width="15.25390625" style="151" customWidth="1"/>
    <col min="7686" max="7686" width="16.50390625" style="151" customWidth="1"/>
    <col min="7687" max="7687" width="15.875" style="151" customWidth="1"/>
    <col min="7688" max="7688" width="6.25390625" style="151" customWidth="1"/>
    <col min="7689" max="7689" width="4.125" style="151" customWidth="1"/>
    <col min="7690" max="7690" width="13.00390625" style="151" bestFit="1" customWidth="1"/>
    <col min="7691" max="7936" width="9.00390625" style="151" customWidth="1"/>
    <col min="7937" max="7937" width="15.875" style="151" customWidth="1"/>
    <col min="7938" max="7938" width="5.75390625" style="151" customWidth="1"/>
    <col min="7939" max="7939" width="3.50390625" style="151" customWidth="1"/>
    <col min="7940" max="7940" width="10.125" style="151" customWidth="1"/>
    <col min="7941" max="7941" width="15.25390625" style="151" customWidth="1"/>
    <col min="7942" max="7942" width="16.50390625" style="151" customWidth="1"/>
    <col min="7943" max="7943" width="15.875" style="151" customWidth="1"/>
    <col min="7944" max="7944" width="6.25390625" style="151" customWidth="1"/>
    <col min="7945" max="7945" width="4.125" style="151" customWidth="1"/>
    <col min="7946" max="7946" width="13.00390625" style="151" bestFit="1" customWidth="1"/>
    <col min="7947" max="8192" width="9.00390625" style="151" customWidth="1"/>
    <col min="8193" max="8193" width="15.875" style="151" customWidth="1"/>
    <col min="8194" max="8194" width="5.75390625" style="151" customWidth="1"/>
    <col min="8195" max="8195" width="3.50390625" style="151" customWidth="1"/>
    <col min="8196" max="8196" width="10.125" style="151" customWidth="1"/>
    <col min="8197" max="8197" width="15.25390625" style="151" customWidth="1"/>
    <col min="8198" max="8198" width="16.50390625" style="151" customWidth="1"/>
    <col min="8199" max="8199" width="15.875" style="151" customWidth="1"/>
    <col min="8200" max="8200" width="6.25390625" style="151" customWidth="1"/>
    <col min="8201" max="8201" width="4.125" style="151" customWidth="1"/>
    <col min="8202" max="8202" width="13.00390625" style="151" bestFit="1" customWidth="1"/>
    <col min="8203" max="8448" width="9.00390625" style="151" customWidth="1"/>
    <col min="8449" max="8449" width="15.875" style="151" customWidth="1"/>
    <col min="8450" max="8450" width="5.75390625" style="151" customWidth="1"/>
    <col min="8451" max="8451" width="3.50390625" style="151" customWidth="1"/>
    <col min="8452" max="8452" width="10.125" style="151" customWidth="1"/>
    <col min="8453" max="8453" width="15.25390625" style="151" customWidth="1"/>
    <col min="8454" max="8454" width="16.50390625" style="151" customWidth="1"/>
    <col min="8455" max="8455" width="15.875" style="151" customWidth="1"/>
    <col min="8456" max="8456" width="6.25390625" style="151" customWidth="1"/>
    <col min="8457" max="8457" width="4.125" style="151" customWidth="1"/>
    <col min="8458" max="8458" width="13.00390625" style="151" bestFit="1" customWidth="1"/>
    <col min="8459" max="8704" width="9.00390625" style="151" customWidth="1"/>
    <col min="8705" max="8705" width="15.875" style="151" customWidth="1"/>
    <col min="8706" max="8706" width="5.75390625" style="151" customWidth="1"/>
    <col min="8707" max="8707" width="3.50390625" style="151" customWidth="1"/>
    <col min="8708" max="8708" width="10.125" style="151" customWidth="1"/>
    <col min="8709" max="8709" width="15.25390625" style="151" customWidth="1"/>
    <col min="8710" max="8710" width="16.50390625" style="151" customWidth="1"/>
    <col min="8711" max="8711" width="15.875" style="151" customWidth="1"/>
    <col min="8712" max="8712" width="6.25390625" style="151" customWidth="1"/>
    <col min="8713" max="8713" width="4.125" style="151" customWidth="1"/>
    <col min="8714" max="8714" width="13.00390625" style="151" bestFit="1" customWidth="1"/>
    <col min="8715" max="8960" width="9.00390625" style="151" customWidth="1"/>
    <col min="8961" max="8961" width="15.875" style="151" customWidth="1"/>
    <col min="8962" max="8962" width="5.75390625" style="151" customWidth="1"/>
    <col min="8963" max="8963" width="3.50390625" style="151" customWidth="1"/>
    <col min="8964" max="8964" width="10.125" style="151" customWidth="1"/>
    <col min="8965" max="8965" width="15.25390625" style="151" customWidth="1"/>
    <col min="8966" max="8966" width="16.50390625" style="151" customWidth="1"/>
    <col min="8967" max="8967" width="15.875" style="151" customWidth="1"/>
    <col min="8968" max="8968" width="6.25390625" style="151" customWidth="1"/>
    <col min="8969" max="8969" width="4.125" style="151" customWidth="1"/>
    <col min="8970" max="8970" width="13.00390625" style="151" bestFit="1" customWidth="1"/>
    <col min="8971" max="9216" width="9.00390625" style="151" customWidth="1"/>
    <col min="9217" max="9217" width="15.875" style="151" customWidth="1"/>
    <col min="9218" max="9218" width="5.75390625" style="151" customWidth="1"/>
    <col min="9219" max="9219" width="3.50390625" style="151" customWidth="1"/>
    <col min="9220" max="9220" width="10.125" style="151" customWidth="1"/>
    <col min="9221" max="9221" width="15.25390625" style="151" customWidth="1"/>
    <col min="9222" max="9222" width="16.50390625" style="151" customWidth="1"/>
    <col min="9223" max="9223" width="15.875" style="151" customWidth="1"/>
    <col min="9224" max="9224" width="6.25390625" style="151" customWidth="1"/>
    <col min="9225" max="9225" width="4.125" style="151" customWidth="1"/>
    <col min="9226" max="9226" width="13.00390625" style="151" bestFit="1" customWidth="1"/>
    <col min="9227" max="9472" width="9.00390625" style="151" customWidth="1"/>
    <col min="9473" max="9473" width="15.875" style="151" customWidth="1"/>
    <col min="9474" max="9474" width="5.75390625" style="151" customWidth="1"/>
    <col min="9475" max="9475" width="3.50390625" style="151" customWidth="1"/>
    <col min="9476" max="9476" width="10.125" style="151" customWidth="1"/>
    <col min="9477" max="9477" width="15.25390625" style="151" customWidth="1"/>
    <col min="9478" max="9478" width="16.50390625" style="151" customWidth="1"/>
    <col min="9479" max="9479" width="15.875" style="151" customWidth="1"/>
    <col min="9480" max="9480" width="6.25390625" style="151" customWidth="1"/>
    <col min="9481" max="9481" width="4.125" style="151" customWidth="1"/>
    <col min="9482" max="9482" width="13.00390625" style="151" bestFit="1" customWidth="1"/>
    <col min="9483" max="9728" width="9.00390625" style="151" customWidth="1"/>
    <col min="9729" max="9729" width="15.875" style="151" customWidth="1"/>
    <col min="9730" max="9730" width="5.75390625" style="151" customWidth="1"/>
    <col min="9731" max="9731" width="3.50390625" style="151" customWidth="1"/>
    <col min="9732" max="9732" width="10.125" style="151" customWidth="1"/>
    <col min="9733" max="9733" width="15.25390625" style="151" customWidth="1"/>
    <col min="9734" max="9734" width="16.50390625" style="151" customWidth="1"/>
    <col min="9735" max="9735" width="15.875" style="151" customWidth="1"/>
    <col min="9736" max="9736" width="6.25390625" style="151" customWidth="1"/>
    <col min="9737" max="9737" width="4.125" style="151" customWidth="1"/>
    <col min="9738" max="9738" width="13.00390625" style="151" bestFit="1" customWidth="1"/>
    <col min="9739" max="9984" width="9.00390625" style="151" customWidth="1"/>
    <col min="9985" max="9985" width="15.875" style="151" customWidth="1"/>
    <col min="9986" max="9986" width="5.75390625" style="151" customWidth="1"/>
    <col min="9987" max="9987" width="3.50390625" style="151" customWidth="1"/>
    <col min="9988" max="9988" width="10.125" style="151" customWidth="1"/>
    <col min="9989" max="9989" width="15.25390625" style="151" customWidth="1"/>
    <col min="9990" max="9990" width="16.50390625" style="151" customWidth="1"/>
    <col min="9991" max="9991" width="15.875" style="151" customWidth="1"/>
    <col min="9992" max="9992" width="6.25390625" style="151" customWidth="1"/>
    <col min="9993" max="9993" width="4.125" style="151" customWidth="1"/>
    <col min="9994" max="9994" width="13.00390625" style="151" bestFit="1" customWidth="1"/>
    <col min="9995" max="10240" width="9.00390625" style="151" customWidth="1"/>
    <col min="10241" max="10241" width="15.875" style="151" customWidth="1"/>
    <col min="10242" max="10242" width="5.75390625" style="151" customWidth="1"/>
    <col min="10243" max="10243" width="3.50390625" style="151" customWidth="1"/>
    <col min="10244" max="10244" width="10.125" style="151" customWidth="1"/>
    <col min="10245" max="10245" width="15.25390625" style="151" customWidth="1"/>
    <col min="10246" max="10246" width="16.50390625" style="151" customWidth="1"/>
    <col min="10247" max="10247" width="15.875" style="151" customWidth="1"/>
    <col min="10248" max="10248" width="6.25390625" style="151" customWidth="1"/>
    <col min="10249" max="10249" width="4.125" style="151" customWidth="1"/>
    <col min="10250" max="10250" width="13.00390625" style="151" bestFit="1" customWidth="1"/>
    <col min="10251" max="10496" width="9.00390625" style="151" customWidth="1"/>
    <col min="10497" max="10497" width="15.875" style="151" customWidth="1"/>
    <col min="10498" max="10498" width="5.75390625" style="151" customWidth="1"/>
    <col min="10499" max="10499" width="3.50390625" style="151" customWidth="1"/>
    <col min="10500" max="10500" width="10.125" style="151" customWidth="1"/>
    <col min="10501" max="10501" width="15.25390625" style="151" customWidth="1"/>
    <col min="10502" max="10502" width="16.50390625" style="151" customWidth="1"/>
    <col min="10503" max="10503" width="15.875" style="151" customWidth="1"/>
    <col min="10504" max="10504" width="6.25390625" style="151" customWidth="1"/>
    <col min="10505" max="10505" width="4.125" style="151" customWidth="1"/>
    <col min="10506" max="10506" width="13.00390625" style="151" bestFit="1" customWidth="1"/>
    <col min="10507" max="10752" width="9.00390625" style="151" customWidth="1"/>
    <col min="10753" max="10753" width="15.875" style="151" customWidth="1"/>
    <col min="10754" max="10754" width="5.75390625" style="151" customWidth="1"/>
    <col min="10755" max="10755" width="3.50390625" style="151" customWidth="1"/>
    <col min="10756" max="10756" width="10.125" style="151" customWidth="1"/>
    <col min="10757" max="10757" width="15.25390625" style="151" customWidth="1"/>
    <col min="10758" max="10758" width="16.50390625" style="151" customWidth="1"/>
    <col min="10759" max="10759" width="15.875" style="151" customWidth="1"/>
    <col min="10760" max="10760" width="6.25390625" style="151" customWidth="1"/>
    <col min="10761" max="10761" width="4.125" style="151" customWidth="1"/>
    <col min="10762" max="10762" width="13.00390625" style="151" bestFit="1" customWidth="1"/>
    <col min="10763" max="11008" width="9.00390625" style="151" customWidth="1"/>
    <col min="11009" max="11009" width="15.875" style="151" customWidth="1"/>
    <col min="11010" max="11010" width="5.75390625" style="151" customWidth="1"/>
    <col min="11011" max="11011" width="3.50390625" style="151" customWidth="1"/>
    <col min="11012" max="11012" width="10.125" style="151" customWidth="1"/>
    <col min="11013" max="11013" width="15.25390625" style="151" customWidth="1"/>
    <col min="11014" max="11014" width="16.50390625" style="151" customWidth="1"/>
    <col min="11015" max="11015" width="15.875" style="151" customWidth="1"/>
    <col min="11016" max="11016" width="6.25390625" style="151" customWidth="1"/>
    <col min="11017" max="11017" width="4.125" style="151" customWidth="1"/>
    <col min="11018" max="11018" width="13.00390625" style="151" bestFit="1" customWidth="1"/>
    <col min="11019" max="11264" width="9.00390625" style="151" customWidth="1"/>
    <col min="11265" max="11265" width="15.875" style="151" customWidth="1"/>
    <col min="11266" max="11266" width="5.75390625" style="151" customWidth="1"/>
    <col min="11267" max="11267" width="3.50390625" style="151" customWidth="1"/>
    <col min="11268" max="11268" width="10.125" style="151" customWidth="1"/>
    <col min="11269" max="11269" width="15.25390625" style="151" customWidth="1"/>
    <col min="11270" max="11270" width="16.50390625" style="151" customWidth="1"/>
    <col min="11271" max="11271" width="15.875" style="151" customWidth="1"/>
    <col min="11272" max="11272" width="6.25390625" style="151" customWidth="1"/>
    <col min="11273" max="11273" width="4.125" style="151" customWidth="1"/>
    <col min="11274" max="11274" width="13.00390625" style="151" bestFit="1" customWidth="1"/>
    <col min="11275" max="11520" width="9.00390625" style="151" customWidth="1"/>
    <col min="11521" max="11521" width="15.875" style="151" customWidth="1"/>
    <col min="11522" max="11522" width="5.75390625" style="151" customWidth="1"/>
    <col min="11523" max="11523" width="3.50390625" style="151" customWidth="1"/>
    <col min="11524" max="11524" width="10.125" style="151" customWidth="1"/>
    <col min="11525" max="11525" width="15.25390625" style="151" customWidth="1"/>
    <col min="11526" max="11526" width="16.50390625" style="151" customWidth="1"/>
    <col min="11527" max="11527" width="15.875" style="151" customWidth="1"/>
    <col min="11528" max="11528" width="6.25390625" style="151" customWidth="1"/>
    <col min="11529" max="11529" width="4.125" style="151" customWidth="1"/>
    <col min="11530" max="11530" width="13.00390625" style="151" bestFit="1" customWidth="1"/>
    <col min="11531" max="11776" width="9.00390625" style="151" customWidth="1"/>
    <col min="11777" max="11777" width="15.875" style="151" customWidth="1"/>
    <col min="11778" max="11778" width="5.75390625" style="151" customWidth="1"/>
    <col min="11779" max="11779" width="3.50390625" style="151" customWidth="1"/>
    <col min="11780" max="11780" width="10.125" style="151" customWidth="1"/>
    <col min="11781" max="11781" width="15.25390625" style="151" customWidth="1"/>
    <col min="11782" max="11782" width="16.50390625" style="151" customWidth="1"/>
    <col min="11783" max="11783" width="15.875" style="151" customWidth="1"/>
    <col min="11784" max="11784" width="6.25390625" style="151" customWidth="1"/>
    <col min="11785" max="11785" width="4.125" style="151" customWidth="1"/>
    <col min="11786" max="11786" width="13.00390625" style="151" bestFit="1" customWidth="1"/>
    <col min="11787" max="12032" width="9.00390625" style="151" customWidth="1"/>
    <col min="12033" max="12033" width="15.875" style="151" customWidth="1"/>
    <col min="12034" max="12034" width="5.75390625" style="151" customWidth="1"/>
    <col min="12035" max="12035" width="3.50390625" style="151" customWidth="1"/>
    <col min="12036" max="12036" width="10.125" style="151" customWidth="1"/>
    <col min="12037" max="12037" width="15.25390625" style="151" customWidth="1"/>
    <col min="12038" max="12038" width="16.50390625" style="151" customWidth="1"/>
    <col min="12039" max="12039" width="15.875" style="151" customWidth="1"/>
    <col min="12040" max="12040" width="6.25390625" style="151" customWidth="1"/>
    <col min="12041" max="12041" width="4.125" style="151" customWidth="1"/>
    <col min="12042" max="12042" width="13.00390625" style="151" bestFit="1" customWidth="1"/>
    <col min="12043" max="12288" width="9.00390625" style="151" customWidth="1"/>
    <col min="12289" max="12289" width="15.875" style="151" customWidth="1"/>
    <col min="12290" max="12290" width="5.75390625" style="151" customWidth="1"/>
    <col min="12291" max="12291" width="3.50390625" style="151" customWidth="1"/>
    <col min="12292" max="12292" width="10.125" style="151" customWidth="1"/>
    <col min="12293" max="12293" width="15.25390625" style="151" customWidth="1"/>
    <col min="12294" max="12294" width="16.50390625" style="151" customWidth="1"/>
    <col min="12295" max="12295" width="15.875" style="151" customWidth="1"/>
    <col min="12296" max="12296" width="6.25390625" style="151" customWidth="1"/>
    <col min="12297" max="12297" width="4.125" style="151" customWidth="1"/>
    <col min="12298" max="12298" width="13.00390625" style="151" bestFit="1" customWidth="1"/>
    <col min="12299" max="12544" width="9.00390625" style="151" customWidth="1"/>
    <col min="12545" max="12545" width="15.875" style="151" customWidth="1"/>
    <col min="12546" max="12546" width="5.75390625" style="151" customWidth="1"/>
    <col min="12547" max="12547" width="3.50390625" style="151" customWidth="1"/>
    <col min="12548" max="12548" width="10.125" style="151" customWidth="1"/>
    <col min="12549" max="12549" width="15.25390625" style="151" customWidth="1"/>
    <col min="12550" max="12550" width="16.50390625" style="151" customWidth="1"/>
    <col min="12551" max="12551" width="15.875" style="151" customWidth="1"/>
    <col min="12552" max="12552" width="6.25390625" style="151" customWidth="1"/>
    <col min="12553" max="12553" width="4.125" style="151" customWidth="1"/>
    <col min="12554" max="12554" width="13.00390625" style="151" bestFit="1" customWidth="1"/>
    <col min="12555" max="12800" width="9.00390625" style="151" customWidth="1"/>
    <col min="12801" max="12801" width="15.875" style="151" customWidth="1"/>
    <col min="12802" max="12802" width="5.75390625" style="151" customWidth="1"/>
    <col min="12803" max="12803" width="3.50390625" style="151" customWidth="1"/>
    <col min="12804" max="12804" width="10.125" style="151" customWidth="1"/>
    <col min="12805" max="12805" width="15.25390625" style="151" customWidth="1"/>
    <col min="12806" max="12806" width="16.50390625" style="151" customWidth="1"/>
    <col min="12807" max="12807" width="15.875" style="151" customWidth="1"/>
    <col min="12808" max="12808" width="6.25390625" style="151" customWidth="1"/>
    <col min="12809" max="12809" width="4.125" style="151" customWidth="1"/>
    <col min="12810" max="12810" width="13.00390625" style="151" bestFit="1" customWidth="1"/>
    <col min="12811" max="13056" width="9.00390625" style="151" customWidth="1"/>
    <col min="13057" max="13057" width="15.875" style="151" customWidth="1"/>
    <col min="13058" max="13058" width="5.75390625" style="151" customWidth="1"/>
    <col min="13059" max="13059" width="3.50390625" style="151" customWidth="1"/>
    <col min="13060" max="13060" width="10.125" style="151" customWidth="1"/>
    <col min="13061" max="13061" width="15.25390625" style="151" customWidth="1"/>
    <col min="13062" max="13062" width="16.50390625" style="151" customWidth="1"/>
    <col min="13063" max="13063" width="15.875" style="151" customWidth="1"/>
    <col min="13064" max="13064" width="6.25390625" style="151" customWidth="1"/>
    <col min="13065" max="13065" width="4.125" style="151" customWidth="1"/>
    <col min="13066" max="13066" width="13.00390625" style="151" bestFit="1" customWidth="1"/>
    <col min="13067" max="13312" width="9.00390625" style="151" customWidth="1"/>
    <col min="13313" max="13313" width="15.875" style="151" customWidth="1"/>
    <col min="13314" max="13314" width="5.75390625" style="151" customWidth="1"/>
    <col min="13315" max="13315" width="3.50390625" style="151" customWidth="1"/>
    <col min="13316" max="13316" width="10.125" style="151" customWidth="1"/>
    <col min="13317" max="13317" width="15.25390625" style="151" customWidth="1"/>
    <col min="13318" max="13318" width="16.50390625" style="151" customWidth="1"/>
    <col min="13319" max="13319" width="15.875" style="151" customWidth="1"/>
    <col min="13320" max="13320" width="6.25390625" style="151" customWidth="1"/>
    <col min="13321" max="13321" width="4.125" style="151" customWidth="1"/>
    <col min="13322" max="13322" width="13.00390625" style="151" bestFit="1" customWidth="1"/>
    <col min="13323" max="13568" width="9.00390625" style="151" customWidth="1"/>
    <col min="13569" max="13569" width="15.875" style="151" customWidth="1"/>
    <col min="13570" max="13570" width="5.75390625" style="151" customWidth="1"/>
    <col min="13571" max="13571" width="3.50390625" style="151" customWidth="1"/>
    <col min="13572" max="13572" width="10.125" style="151" customWidth="1"/>
    <col min="13573" max="13573" width="15.25390625" style="151" customWidth="1"/>
    <col min="13574" max="13574" width="16.50390625" style="151" customWidth="1"/>
    <col min="13575" max="13575" width="15.875" style="151" customWidth="1"/>
    <col min="13576" max="13576" width="6.25390625" style="151" customWidth="1"/>
    <col min="13577" max="13577" width="4.125" style="151" customWidth="1"/>
    <col min="13578" max="13578" width="13.00390625" style="151" bestFit="1" customWidth="1"/>
    <col min="13579" max="13824" width="9.00390625" style="151" customWidth="1"/>
    <col min="13825" max="13825" width="15.875" style="151" customWidth="1"/>
    <col min="13826" max="13826" width="5.75390625" style="151" customWidth="1"/>
    <col min="13827" max="13827" width="3.50390625" style="151" customWidth="1"/>
    <col min="13828" max="13828" width="10.125" style="151" customWidth="1"/>
    <col min="13829" max="13829" width="15.25390625" style="151" customWidth="1"/>
    <col min="13830" max="13830" width="16.50390625" style="151" customWidth="1"/>
    <col min="13831" max="13831" width="15.875" style="151" customWidth="1"/>
    <col min="13832" max="13832" width="6.25390625" style="151" customWidth="1"/>
    <col min="13833" max="13833" width="4.125" style="151" customWidth="1"/>
    <col min="13834" max="13834" width="13.00390625" style="151" bestFit="1" customWidth="1"/>
    <col min="13835" max="14080" width="9.00390625" style="151" customWidth="1"/>
    <col min="14081" max="14081" width="15.875" style="151" customWidth="1"/>
    <col min="14082" max="14082" width="5.75390625" style="151" customWidth="1"/>
    <col min="14083" max="14083" width="3.50390625" style="151" customWidth="1"/>
    <col min="14084" max="14084" width="10.125" style="151" customWidth="1"/>
    <col min="14085" max="14085" width="15.25390625" style="151" customWidth="1"/>
    <col min="14086" max="14086" width="16.50390625" style="151" customWidth="1"/>
    <col min="14087" max="14087" width="15.875" style="151" customWidth="1"/>
    <col min="14088" max="14088" width="6.25390625" style="151" customWidth="1"/>
    <col min="14089" max="14089" width="4.125" style="151" customWidth="1"/>
    <col min="14090" max="14090" width="13.00390625" style="151" bestFit="1" customWidth="1"/>
    <col min="14091" max="14336" width="9.00390625" style="151" customWidth="1"/>
    <col min="14337" max="14337" width="15.875" style="151" customWidth="1"/>
    <col min="14338" max="14338" width="5.75390625" style="151" customWidth="1"/>
    <col min="14339" max="14339" width="3.50390625" style="151" customWidth="1"/>
    <col min="14340" max="14340" width="10.125" style="151" customWidth="1"/>
    <col min="14341" max="14341" width="15.25390625" style="151" customWidth="1"/>
    <col min="14342" max="14342" width="16.50390625" style="151" customWidth="1"/>
    <col min="14343" max="14343" width="15.875" style="151" customWidth="1"/>
    <col min="14344" max="14344" width="6.25390625" style="151" customWidth="1"/>
    <col min="14345" max="14345" width="4.125" style="151" customWidth="1"/>
    <col min="14346" max="14346" width="13.00390625" style="151" bestFit="1" customWidth="1"/>
    <col min="14347" max="14592" width="9.00390625" style="151" customWidth="1"/>
    <col min="14593" max="14593" width="15.875" style="151" customWidth="1"/>
    <col min="14594" max="14594" width="5.75390625" style="151" customWidth="1"/>
    <col min="14595" max="14595" width="3.50390625" style="151" customWidth="1"/>
    <col min="14596" max="14596" width="10.125" style="151" customWidth="1"/>
    <col min="14597" max="14597" width="15.25390625" style="151" customWidth="1"/>
    <col min="14598" max="14598" width="16.50390625" style="151" customWidth="1"/>
    <col min="14599" max="14599" width="15.875" style="151" customWidth="1"/>
    <col min="14600" max="14600" width="6.25390625" style="151" customWidth="1"/>
    <col min="14601" max="14601" width="4.125" style="151" customWidth="1"/>
    <col min="14602" max="14602" width="13.00390625" style="151" bestFit="1" customWidth="1"/>
    <col min="14603" max="14848" width="9.00390625" style="151" customWidth="1"/>
    <col min="14849" max="14849" width="15.875" style="151" customWidth="1"/>
    <col min="14850" max="14850" width="5.75390625" style="151" customWidth="1"/>
    <col min="14851" max="14851" width="3.50390625" style="151" customWidth="1"/>
    <col min="14852" max="14852" width="10.125" style="151" customWidth="1"/>
    <col min="14853" max="14853" width="15.25390625" style="151" customWidth="1"/>
    <col min="14854" max="14854" width="16.50390625" style="151" customWidth="1"/>
    <col min="14855" max="14855" width="15.875" style="151" customWidth="1"/>
    <col min="14856" max="14856" width="6.25390625" style="151" customWidth="1"/>
    <col min="14857" max="14857" width="4.125" style="151" customWidth="1"/>
    <col min="14858" max="14858" width="13.00390625" style="151" bestFit="1" customWidth="1"/>
    <col min="14859" max="15104" width="9.00390625" style="151" customWidth="1"/>
    <col min="15105" max="15105" width="15.875" style="151" customWidth="1"/>
    <col min="15106" max="15106" width="5.75390625" style="151" customWidth="1"/>
    <col min="15107" max="15107" width="3.50390625" style="151" customWidth="1"/>
    <col min="15108" max="15108" width="10.125" style="151" customWidth="1"/>
    <col min="15109" max="15109" width="15.25390625" style="151" customWidth="1"/>
    <col min="15110" max="15110" width="16.50390625" style="151" customWidth="1"/>
    <col min="15111" max="15111" width="15.875" style="151" customWidth="1"/>
    <col min="15112" max="15112" width="6.25390625" style="151" customWidth="1"/>
    <col min="15113" max="15113" width="4.125" style="151" customWidth="1"/>
    <col min="15114" max="15114" width="13.00390625" style="151" bestFit="1" customWidth="1"/>
    <col min="15115" max="15360" width="9.00390625" style="151" customWidth="1"/>
    <col min="15361" max="15361" width="15.875" style="151" customWidth="1"/>
    <col min="15362" max="15362" width="5.75390625" style="151" customWidth="1"/>
    <col min="15363" max="15363" width="3.50390625" style="151" customWidth="1"/>
    <col min="15364" max="15364" width="10.125" style="151" customWidth="1"/>
    <col min="15365" max="15365" width="15.25390625" style="151" customWidth="1"/>
    <col min="15366" max="15366" width="16.50390625" style="151" customWidth="1"/>
    <col min="15367" max="15367" width="15.875" style="151" customWidth="1"/>
    <col min="15368" max="15368" width="6.25390625" style="151" customWidth="1"/>
    <col min="15369" max="15369" width="4.125" style="151" customWidth="1"/>
    <col min="15370" max="15370" width="13.00390625" style="151" bestFit="1" customWidth="1"/>
    <col min="15371" max="15616" width="9.00390625" style="151" customWidth="1"/>
    <col min="15617" max="15617" width="15.875" style="151" customWidth="1"/>
    <col min="15618" max="15618" width="5.75390625" style="151" customWidth="1"/>
    <col min="15619" max="15619" width="3.50390625" style="151" customWidth="1"/>
    <col min="15620" max="15620" width="10.125" style="151" customWidth="1"/>
    <col min="15621" max="15621" width="15.25390625" style="151" customWidth="1"/>
    <col min="15622" max="15622" width="16.50390625" style="151" customWidth="1"/>
    <col min="15623" max="15623" width="15.875" style="151" customWidth="1"/>
    <col min="15624" max="15624" width="6.25390625" style="151" customWidth="1"/>
    <col min="15625" max="15625" width="4.125" style="151" customWidth="1"/>
    <col min="15626" max="15626" width="13.00390625" style="151" bestFit="1" customWidth="1"/>
    <col min="15627" max="15872" width="9.00390625" style="151" customWidth="1"/>
    <col min="15873" max="15873" width="15.875" style="151" customWidth="1"/>
    <col min="15874" max="15874" width="5.75390625" style="151" customWidth="1"/>
    <col min="15875" max="15875" width="3.50390625" style="151" customWidth="1"/>
    <col min="15876" max="15876" width="10.125" style="151" customWidth="1"/>
    <col min="15877" max="15877" width="15.25390625" style="151" customWidth="1"/>
    <col min="15878" max="15878" width="16.50390625" style="151" customWidth="1"/>
    <col min="15879" max="15879" width="15.875" style="151" customWidth="1"/>
    <col min="15880" max="15880" width="6.25390625" style="151" customWidth="1"/>
    <col min="15881" max="15881" width="4.125" style="151" customWidth="1"/>
    <col min="15882" max="15882" width="13.00390625" style="151" bestFit="1" customWidth="1"/>
    <col min="15883" max="16128" width="9.00390625" style="151" customWidth="1"/>
    <col min="16129" max="16129" width="15.875" style="151" customWidth="1"/>
    <col min="16130" max="16130" width="5.75390625" style="151" customWidth="1"/>
    <col min="16131" max="16131" width="3.50390625" style="151" customWidth="1"/>
    <col min="16132" max="16132" width="10.125" style="151" customWidth="1"/>
    <col min="16133" max="16133" width="15.25390625" style="151" customWidth="1"/>
    <col min="16134" max="16134" width="16.50390625" style="151" customWidth="1"/>
    <col min="16135" max="16135" width="15.875" style="151" customWidth="1"/>
    <col min="16136" max="16136" width="6.25390625" style="151" customWidth="1"/>
    <col min="16137" max="16137" width="4.125" style="151" customWidth="1"/>
    <col min="16138" max="16138" width="13.00390625" style="151" bestFit="1" customWidth="1"/>
    <col min="16139" max="16384" width="9.00390625" style="151" customWidth="1"/>
  </cols>
  <sheetData>
    <row r="1" spans="1:9" s="136" customFormat="1" ht="30" customHeight="1">
      <c r="A1" s="321" t="s">
        <v>50</v>
      </c>
      <c r="B1" s="293"/>
      <c r="C1" s="293"/>
      <c r="D1" s="293"/>
      <c r="E1" s="293"/>
      <c r="F1" s="293"/>
      <c r="G1" s="293"/>
      <c r="H1" s="293"/>
      <c r="I1" s="293"/>
    </row>
    <row r="2" spans="1:9" s="136" customFormat="1" ht="30" customHeight="1">
      <c r="A2" s="321" t="s">
        <v>157</v>
      </c>
      <c r="B2" s="293"/>
      <c r="C2" s="293"/>
      <c r="D2" s="293"/>
      <c r="E2" s="293"/>
      <c r="F2" s="293"/>
      <c r="G2" s="293"/>
      <c r="H2" s="293"/>
      <c r="I2" s="293"/>
    </row>
    <row r="3" spans="1:9" s="136" customFormat="1" ht="30" customHeight="1">
      <c r="A3" s="321" t="s">
        <v>158</v>
      </c>
      <c r="B3" s="293"/>
      <c r="C3" s="293"/>
      <c r="D3" s="293"/>
      <c r="E3" s="293"/>
      <c r="F3" s="293"/>
      <c r="G3" s="293"/>
      <c r="H3" s="293"/>
      <c r="I3" s="293"/>
    </row>
    <row r="4" spans="1:9" s="136" customFormat="1" ht="30" customHeight="1">
      <c r="A4" s="7" t="s">
        <v>159</v>
      </c>
      <c r="B4" s="137"/>
      <c r="C4" s="138"/>
      <c r="D4" s="139"/>
      <c r="E4" s="140"/>
      <c r="F4" s="1"/>
      <c r="G4" s="339" t="s">
        <v>131</v>
      </c>
      <c r="H4" s="340"/>
      <c r="I4" s="340"/>
    </row>
    <row r="5" spans="1:9" s="136" customFormat="1" ht="21.6" customHeight="1">
      <c r="A5" s="343" t="s">
        <v>160</v>
      </c>
      <c r="B5" s="324" t="s">
        <v>161</v>
      </c>
      <c r="C5" s="325"/>
      <c r="D5" s="326"/>
      <c r="E5" s="330" t="s">
        <v>162</v>
      </c>
      <c r="F5" s="341" t="s">
        <v>163</v>
      </c>
      <c r="G5" s="332" t="s">
        <v>164</v>
      </c>
      <c r="H5" s="333"/>
      <c r="I5" s="334" t="s">
        <v>80</v>
      </c>
    </row>
    <row r="6" spans="1:9" s="136" customFormat="1" ht="18" customHeight="1">
      <c r="A6" s="344"/>
      <c r="B6" s="327"/>
      <c r="C6" s="328"/>
      <c r="D6" s="329"/>
      <c r="E6" s="331"/>
      <c r="F6" s="342"/>
      <c r="G6" s="322" t="s">
        <v>165</v>
      </c>
      <c r="H6" s="323"/>
      <c r="I6" s="335"/>
    </row>
    <row r="7" spans="1:9" s="136" customFormat="1" ht="30.6" customHeight="1">
      <c r="A7" s="111" t="s">
        <v>166</v>
      </c>
      <c r="B7" s="143" t="s">
        <v>167</v>
      </c>
      <c r="C7" s="337" t="s">
        <v>168</v>
      </c>
      <c r="D7" s="338"/>
      <c r="E7" s="12" t="s">
        <v>21</v>
      </c>
      <c r="F7" s="44" t="s">
        <v>169</v>
      </c>
      <c r="G7" s="19" t="s">
        <v>170</v>
      </c>
      <c r="H7" s="142" t="s">
        <v>171</v>
      </c>
      <c r="I7" s="336"/>
    </row>
    <row r="8" spans="1:9" ht="27" customHeight="1">
      <c r="A8" s="144">
        <f>SUM(A9:A13)</f>
        <v>2688303</v>
      </c>
      <c r="B8" s="145">
        <v>5110</v>
      </c>
      <c r="C8" s="318" t="s">
        <v>172</v>
      </c>
      <c r="D8" s="319"/>
      <c r="E8" s="146">
        <f>SUM(E9:E13)</f>
        <v>3672000</v>
      </c>
      <c r="F8" s="147">
        <f>SUM(F9:F13)</f>
        <v>3560000</v>
      </c>
      <c r="G8" s="148">
        <f>E8-F8</f>
        <v>112000</v>
      </c>
      <c r="H8" s="149">
        <f>G8/F8</f>
        <v>0.03146067415730337</v>
      </c>
      <c r="I8" s="150"/>
    </row>
    <row r="9" spans="1:9" ht="27" customHeight="1">
      <c r="A9" s="152">
        <v>671550</v>
      </c>
      <c r="B9" s="153">
        <v>5111</v>
      </c>
      <c r="C9" s="172"/>
      <c r="D9" s="154" t="s">
        <v>173</v>
      </c>
      <c r="E9" s="155">
        <f>'[1]23.董事會支出(p49)'!B6</f>
        <v>935000</v>
      </c>
      <c r="F9" s="156">
        <v>780000</v>
      </c>
      <c r="G9" s="157">
        <f aca="true" t="shared" si="0" ref="G9:G27">E9-F9</f>
        <v>155000</v>
      </c>
      <c r="H9" s="158">
        <f aca="true" t="shared" si="1" ref="H9:H30">G9/F9</f>
        <v>0.1987179487179487</v>
      </c>
      <c r="I9" s="159" t="s">
        <v>174</v>
      </c>
    </row>
    <row r="10" spans="1:9" ht="27" customHeight="1">
      <c r="A10" s="152">
        <v>1086746</v>
      </c>
      <c r="B10" s="153">
        <v>5112</v>
      </c>
      <c r="C10" s="160"/>
      <c r="D10" s="154" t="s">
        <v>175</v>
      </c>
      <c r="E10" s="155">
        <f>'[1]23.董事會支出(p49)'!B7</f>
        <v>1458000</v>
      </c>
      <c r="F10" s="161">
        <v>1490000</v>
      </c>
      <c r="G10" s="157">
        <f t="shared" si="0"/>
        <v>-32000</v>
      </c>
      <c r="H10" s="158">
        <f t="shared" si="1"/>
        <v>-0.021476510067114093</v>
      </c>
      <c r="I10" s="162" t="s">
        <v>176</v>
      </c>
    </row>
    <row r="11" spans="1:9" ht="27" customHeight="1">
      <c r="A11" s="163">
        <v>43889</v>
      </c>
      <c r="B11" s="153">
        <v>5114</v>
      </c>
      <c r="C11" s="160"/>
      <c r="D11" s="154" t="s">
        <v>22</v>
      </c>
      <c r="E11" s="155">
        <f>'[1]23.董事會支出(p49)'!B8</f>
        <v>48000</v>
      </c>
      <c r="F11" s="161">
        <v>49000</v>
      </c>
      <c r="G11" s="157">
        <f t="shared" si="0"/>
        <v>-1000</v>
      </c>
      <c r="H11" s="158">
        <f t="shared" si="1"/>
        <v>-0.02040816326530612</v>
      </c>
      <c r="I11" s="164"/>
    </row>
    <row r="12" spans="1:9" ht="27" customHeight="1">
      <c r="A12" s="152">
        <v>875000</v>
      </c>
      <c r="B12" s="153">
        <v>5115</v>
      </c>
      <c r="C12" s="160"/>
      <c r="D12" s="154" t="s">
        <v>177</v>
      </c>
      <c r="E12" s="165">
        <f>'[1]23.董事會支出(p49)'!B9</f>
        <v>1210000</v>
      </c>
      <c r="F12" s="161">
        <v>1220000</v>
      </c>
      <c r="G12" s="157">
        <f t="shared" si="0"/>
        <v>-10000</v>
      </c>
      <c r="H12" s="158">
        <f t="shared" si="1"/>
        <v>-0.00819672131147541</v>
      </c>
      <c r="I12" s="164"/>
    </row>
    <row r="13" spans="1:10" ht="27" customHeight="1">
      <c r="A13" s="163">
        <v>11118</v>
      </c>
      <c r="B13" s="153">
        <v>5116</v>
      </c>
      <c r="C13" s="160"/>
      <c r="D13" s="166" t="s">
        <v>178</v>
      </c>
      <c r="E13" s="165">
        <f>'[1]23.董事會支出(p49)'!B10</f>
        <v>21000</v>
      </c>
      <c r="F13" s="167">
        <v>21000</v>
      </c>
      <c r="G13" s="157">
        <f t="shared" si="0"/>
        <v>0</v>
      </c>
      <c r="H13" s="158">
        <v>0</v>
      </c>
      <c r="I13" s="168"/>
      <c r="J13" s="169"/>
    </row>
    <row r="14" spans="1:9" ht="27" customHeight="1">
      <c r="A14" s="170">
        <f>SUM(A15:A19)</f>
        <v>176758139</v>
      </c>
      <c r="B14" s="171">
        <v>5120</v>
      </c>
      <c r="C14" s="316" t="s">
        <v>179</v>
      </c>
      <c r="D14" s="317"/>
      <c r="E14" s="173">
        <f>SUM(E15:E19)</f>
        <v>187317000</v>
      </c>
      <c r="F14" s="174">
        <f>SUM(F15:F19)</f>
        <v>185107000</v>
      </c>
      <c r="G14" s="148">
        <f t="shared" si="0"/>
        <v>2210000</v>
      </c>
      <c r="H14" s="149">
        <f t="shared" si="1"/>
        <v>0.011939040662967904</v>
      </c>
      <c r="I14" s="175" t="s">
        <v>37</v>
      </c>
    </row>
    <row r="15" spans="1:10" ht="27" customHeight="1">
      <c r="A15" s="152">
        <v>69680167</v>
      </c>
      <c r="B15" s="153">
        <v>5121</v>
      </c>
      <c r="C15" s="160"/>
      <c r="D15" s="154" t="s">
        <v>36</v>
      </c>
      <c r="E15" s="59">
        <f>'[1]24.行政支出(p50)'!B6</f>
        <v>69400000</v>
      </c>
      <c r="F15" s="59">
        <v>69000000</v>
      </c>
      <c r="G15" s="157">
        <f t="shared" si="0"/>
        <v>400000</v>
      </c>
      <c r="H15" s="158">
        <f t="shared" si="1"/>
        <v>0.005797101449275362</v>
      </c>
      <c r="I15" s="159"/>
      <c r="J15" s="176"/>
    </row>
    <row r="16" spans="1:10" ht="27" customHeight="1">
      <c r="A16" s="152">
        <v>45182961</v>
      </c>
      <c r="B16" s="153">
        <v>5122</v>
      </c>
      <c r="C16" s="160"/>
      <c r="D16" s="154" t="s">
        <v>38</v>
      </c>
      <c r="E16" s="177">
        <f>'[1]24.行政支出(p50)'!B9</f>
        <v>51684000</v>
      </c>
      <c r="F16" s="161">
        <v>51000000</v>
      </c>
      <c r="G16" s="157">
        <f t="shared" si="0"/>
        <v>684000</v>
      </c>
      <c r="H16" s="158">
        <f t="shared" si="1"/>
        <v>0.013411764705882352</v>
      </c>
      <c r="I16" s="175" t="s">
        <v>37</v>
      </c>
      <c r="J16" s="178"/>
    </row>
    <row r="17" spans="1:9" ht="27" customHeight="1">
      <c r="A17" s="56">
        <v>15245990</v>
      </c>
      <c r="B17" s="153">
        <v>5123</v>
      </c>
      <c r="C17" s="160"/>
      <c r="D17" s="63" t="s">
        <v>39</v>
      </c>
      <c r="E17" s="13">
        <f>'[1]24.行政支出(p50)'!B11</f>
        <v>16480000</v>
      </c>
      <c r="F17" s="161">
        <v>15197000</v>
      </c>
      <c r="G17" s="157">
        <f t="shared" si="0"/>
        <v>1283000</v>
      </c>
      <c r="H17" s="158">
        <f t="shared" si="1"/>
        <v>0.0844245574784497</v>
      </c>
      <c r="I17" s="175" t="s">
        <v>37</v>
      </c>
    </row>
    <row r="18" spans="1:9" ht="27" customHeight="1">
      <c r="A18" s="152">
        <v>3719772</v>
      </c>
      <c r="B18" s="153">
        <v>5124</v>
      </c>
      <c r="C18" s="160"/>
      <c r="D18" s="154" t="s">
        <v>40</v>
      </c>
      <c r="E18" s="165">
        <f>'[1]24.行政支出(p50)'!B13</f>
        <v>4273000</v>
      </c>
      <c r="F18" s="59">
        <v>4300000</v>
      </c>
      <c r="G18" s="157">
        <f t="shared" si="0"/>
        <v>-27000</v>
      </c>
      <c r="H18" s="158">
        <f t="shared" si="1"/>
        <v>-0.006279069767441861</v>
      </c>
      <c r="I18" s="164"/>
    </row>
    <row r="19" spans="1:9" ht="27" customHeight="1">
      <c r="A19" s="163">
        <v>42929249</v>
      </c>
      <c r="B19" s="153">
        <v>5125</v>
      </c>
      <c r="C19" s="160"/>
      <c r="D19" s="166" t="s">
        <v>180</v>
      </c>
      <c r="E19" s="165">
        <f>'[1]24.行政支出(p50)'!B15</f>
        <v>45480000</v>
      </c>
      <c r="F19" s="161">
        <v>45610000</v>
      </c>
      <c r="G19" s="157">
        <f>E19-F19</f>
        <v>-130000</v>
      </c>
      <c r="H19" s="158">
        <f t="shared" si="1"/>
        <v>-0.0028502521376891033</v>
      </c>
      <c r="I19" s="179"/>
    </row>
    <row r="20" spans="1:9" ht="27" customHeight="1">
      <c r="A20" s="170">
        <f>SUM(A21:A25)</f>
        <v>452064957</v>
      </c>
      <c r="B20" s="171">
        <v>5130</v>
      </c>
      <c r="C20" s="320" t="s">
        <v>181</v>
      </c>
      <c r="D20" s="317"/>
      <c r="E20" s="173">
        <f>SUM(E21:E25)</f>
        <v>460199000</v>
      </c>
      <c r="F20" s="180">
        <f>SUM(F21:F25)</f>
        <v>456050000</v>
      </c>
      <c r="G20" s="148">
        <f t="shared" si="0"/>
        <v>4149000</v>
      </c>
      <c r="H20" s="149">
        <f t="shared" si="1"/>
        <v>0.009097686657164785</v>
      </c>
      <c r="I20" s="175"/>
    </row>
    <row r="21" spans="1:9" ht="27" customHeight="1">
      <c r="A21" s="152">
        <v>329050645</v>
      </c>
      <c r="B21" s="153">
        <v>5131</v>
      </c>
      <c r="C21" s="160"/>
      <c r="D21" s="154" t="s">
        <v>182</v>
      </c>
      <c r="E21" s="59">
        <f>'[1]25.教學支出(p51)'!B6</f>
        <v>321403000</v>
      </c>
      <c r="F21" s="59">
        <v>319000000</v>
      </c>
      <c r="G21" s="157">
        <f t="shared" si="0"/>
        <v>2403000</v>
      </c>
      <c r="H21" s="158">
        <f t="shared" si="1"/>
        <v>0.007532915360501567</v>
      </c>
      <c r="I21" s="175"/>
    </row>
    <row r="22" spans="1:9" ht="27" customHeight="1">
      <c r="A22" s="152">
        <v>58426681</v>
      </c>
      <c r="B22" s="153">
        <v>5132</v>
      </c>
      <c r="C22" s="160"/>
      <c r="D22" s="154" t="s">
        <v>183</v>
      </c>
      <c r="E22" s="59">
        <f>'[1]25.教學支出(p51)'!B9</f>
        <v>76090000</v>
      </c>
      <c r="F22" s="161">
        <v>75000000</v>
      </c>
      <c r="G22" s="157">
        <f t="shared" si="0"/>
        <v>1090000</v>
      </c>
      <c r="H22" s="158">
        <f t="shared" si="1"/>
        <v>0.014533333333333334</v>
      </c>
      <c r="I22" s="175"/>
    </row>
    <row r="23" spans="1:9" ht="27" customHeight="1">
      <c r="A23" s="56">
        <v>7730448</v>
      </c>
      <c r="B23" s="153">
        <v>5133</v>
      </c>
      <c r="C23" s="160"/>
      <c r="D23" s="63" t="s">
        <v>184</v>
      </c>
      <c r="E23" s="165">
        <f>'[1]25.教學支出(p51)'!B11</f>
        <v>3000000</v>
      </c>
      <c r="F23" s="161">
        <v>2950000</v>
      </c>
      <c r="G23" s="157">
        <f t="shared" si="0"/>
        <v>50000</v>
      </c>
      <c r="H23" s="158">
        <f t="shared" si="1"/>
        <v>0.01694915254237288</v>
      </c>
      <c r="I23" s="164"/>
    </row>
    <row r="24" spans="1:9" ht="27" customHeight="1">
      <c r="A24" s="152">
        <v>11594856</v>
      </c>
      <c r="B24" s="153">
        <v>5134</v>
      </c>
      <c r="C24" s="160"/>
      <c r="D24" s="154" t="s">
        <v>185</v>
      </c>
      <c r="E24" s="165">
        <f>'[1]25.教學支出(p51)'!B13</f>
        <v>10946000</v>
      </c>
      <c r="F24" s="161">
        <v>11100000</v>
      </c>
      <c r="G24" s="157">
        <f>E24-F24</f>
        <v>-154000</v>
      </c>
      <c r="H24" s="158">
        <f>G24/F24</f>
        <v>-0.013873873873873874</v>
      </c>
      <c r="I24" s="164"/>
    </row>
    <row r="25" spans="1:9" ht="27" customHeight="1">
      <c r="A25" s="181">
        <v>45262327</v>
      </c>
      <c r="B25" s="153">
        <v>5135</v>
      </c>
      <c r="C25" s="160"/>
      <c r="D25" s="166" t="s">
        <v>186</v>
      </c>
      <c r="E25" s="182">
        <f>'[1]25.教學支出(p51)'!B16</f>
        <v>48760000</v>
      </c>
      <c r="F25" s="183">
        <v>48000000</v>
      </c>
      <c r="G25" s="184">
        <f>E25-F25</f>
        <v>760000</v>
      </c>
      <c r="H25" s="185">
        <f>G25/F25</f>
        <v>0.015833333333333335</v>
      </c>
      <c r="I25" s="186"/>
    </row>
    <row r="26" spans="1:9" ht="27" customHeight="1">
      <c r="A26" s="187">
        <f>SUM(A27:A28)</f>
        <v>28114840</v>
      </c>
      <c r="B26" s="171">
        <v>5140</v>
      </c>
      <c r="C26" s="316" t="s">
        <v>187</v>
      </c>
      <c r="D26" s="317"/>
      <c r="E26" s="173">
        <f>SUM(E27:E28)</f>
        <v>57766000</v>
      </c>
      <c r="F26" s="174">
        <f>SUM(F27:F28)</f>
        <v>57700000</v>
      </c>
      <c r="G26" s="148">
        <f t="shared" si="0"/>
        <v>66000</v>
      </c>
      <c r="H26" s="149">
        <f t="shared" si="1"/>
        <v>0.0011438474870017331</v>
      </c>
      <c r="I26" s="186"/>
    </row>
    <row r="27" spans="1:9" ht="27" customHeight="1">
      <c r="A27" s="152">
        <v>4069635</v>
      </c>
      <c r="B27" s="153">
        <v>5141</v>
      </c>
      <c r="C27" s="160"/>
      <c r="D27" s="154" t="s">
        <v>188</v>
      </c>
      <c r="E27" s="165">
        <f>SUM('[1]26.獎學金(p52)'!B6:B11)</f>
        <v>10182000</v>
      </c>
      <c r="F27" s="161">
        <v>9700000</v>
      </c>
      <c r="G27" s="157">
        <f t="shared" si="0"/>
        <v>482000</v>
      </c>
      <c r="H27" s="158">
        <f t="shared" si="1"/>
        <v>0.049690721649484536</v>
      </c>
      <c r="I27" s="188" t="s">
        <v>189</v>
      </c>
    </row>
    <row r="28" spans="1:9" ht="27" customHeight="1">
      <c r="A28" s="189">
        <v>24045205</v>
      </c>
      <c r="B28" s="190">
        <v>5142</v>
      </c>
      <c r="C28" s="191"/>
      <c r="D28" s="192" t="s">
        <v>190</v>
      </c>
      <c r="E28" s="182">
        <f>SUM('[1]26.獎學金(p52)'!B12:B22)</f>
        <v>47584000</v>
      </c>
      <c r="F28" s="183">
        <v>48000000</v>
      </c>
      <c r="G28" s="184">
        <f>E28-F28</f>
        <v>-416000</v>
      </c>
      <c r="H28" s="193">
        <f t="shared" si="1"/>
        <v>-0.008666666666666666</v>
      </c>
      <c r="I28" s="194" t="s">
        <v>191</v>
      </c>
    </row>
    <row r="29" spans="1:9" ht="27" customHeight="1">
      <c r="A29" s="195"/>
      <c r="B29" s="160"/>
      <c r="C29" s="160"/>
      <c r="D29" s="160"/>
      <c r="E29" s="196"/>
      <c r="F29" s="197"/>
      <c r="G29" s="198"/>
      <c r="H29" s="199"/>
      <c r="I29" s="200"/>
    </row>
    <row r="30" spans="1:9" ht="27" customHeight="1">
      <c r="A30" s="201">
        <f>SUM(A31:A34)</f>
        <v>3614423</v>
      </c>
      <c r="B30" s="171">
        <v>5150</v>
      </c>
      <c r="C30" s="316" t="s">
        <v>192</v>
      </c>
      <c r="D30" s="317"/>
      <c r="E30" s="202">
        <f>SUM(E31:E34)</f>
        <v>4784000</v>
      </c>
      <c r="F30" s="52">
        <f>SUM(F31:F34)</f>
        <v>4245000</v>
      </c>
      <c r="G30" s="203">
        <f>E30-F30</f>
        <v>539000</v>
      </c>
      <c r="H30" s="204">
        <f t="shared" si="1"/>
        <v>0.12697290930506477</v>
      </c>
      <c r="I30" s="188"/>
    </row>
    <row r="31" spans="1:9" ht="27" customHeight="1">
      <c r="A31" s="205">
        <v>2208283</v>
      </c>
      <c r="B31" s="153">
        <v>5151</v>
      </c>
      <c r="C31" s="160"/>
      <c r="D31" s="154" t="s">
        <v>193</v>
      </c>
      <c r="E31" s="155">
        <f>'[1]27.推廣支出(p53~54)'!B6</f>
        <v>3621000</v>
      </c>
      <c r="F31" s="156">
        <v>3026000</v>
      </c>
      <c r="G31" s="157">
        <f>E31-F31</f>
        <v>595000</v>
      </c>
      <c r="H31" s="158">
        <f>G31/F31</f>
        <v>0.19662921348314608</v>
      </c>
      <c r="I31" s="188" t="s">
        <v>25</v>
      </c>
    </row>
    <row r="32" spans="1:9" ht="27" customHeight="1">
      <c r="A32" s="152">
        <v>1331393</v>
      </c>
      <c r="B32" s="153">
        <v>5152</v>
      </c>
      <c r="C32" s="160"/>
      <c r="D32" s="154" t="s">
        <v>38</v>
      </c>
      <c r="E32" s="155">
        <f>'[1]27.推廣支出(p53~54)'!B19</f>
        <v>1145000</v>
      </c>
      <c r="F32" s="156">
        <v>1200000</v>
      </c>
      <c r="G32" s="157">
        <f aca="true" t="shared" si="2" ref="G32:G42">E32-F32</f>
        <v>-55000</v>
      </c>
      <c r="H32" s="158">
        <f aca="true" t="shared" si="3" ref="H32:H42">G32/F32</f>
        <v>-0.04583333333333333</v>
      </c>
      <c r="I32" s="188" t="s">
        <v>37</v>
      </c>
    </row>
    <row r="33" spans="1:9" ht="27" customHeight="1">
      <c r="A33" s="56">
        <v>1200</v>
      </c>
      <c r="B33" s="153">
        <v>5153</v>
      </c>
      <c r="C33" s="160"/>
      <c r="D33" s="63" t="s">
        <v>39</v>
      </c>
      <c r="E33" s="155">
        <f>'[1]27.推廣支出(p53~54)'!B30</f>
        <v>3000</v>
      </c>
      <c r="F33" s="156">
        <v>4000</v>
      </c>
      <c r="G33" s="157">
        <f t="shared" si="2"/>
        <v>-1000</v>
      </c>
      <c r="H33" s="158">
        <f t="shared" si="3"/>
        <v>-0.25</v>
      </c>
      <c r="I33" s="159"/>
    </row>
    <row r="34" spans="1:9" ht="27" customHeight="1">
      <c r="A34" s="163">
        <v>73547</v>
      </c>
      <c r="B34" s="153">
        <v>5155</v>
      </c>
      <c r="C34" s="160"/>
      <c r="D34" s="154" t="s">
        <v>41</v>
      </c>
      <c r="E34" s="155">
        <f>'[1]27.推廣支出(p53~54)'!B31</f>
        <v>15000</v>
      </c>
      <c r="F34" s="156">
        <v>15000</v>
      </c>
      <c r="G34" s="157">
        <f t="shared" si="2"/>
        <v>0</v>
      </c>
      <c r="H34" s="158">
        <v>0</v>
      </c>
      <c r="I34" s="159"/>
    </row>
    <row r="35" spans="1:9" ht="27" customHeight="1">
      <c r="A35" s="144">
        <f>SUM(A36:A37)</f>
        <v>31635462</v>
      </c>
      <c r="B35" s="171">
        <v>5160</v>
      </c>
      <c r="C35" s="316" t="s">
        <v>194</v>
      </c>
      <c r="D35" s="317"/>
      <c r="E35" s="173">
        <f>SUM(E36:E37)</f>
        <v>28878000</v>
      </c>
      <c r="F35" s="174">
        <f>SUM(F36:F37)</f>
        <v>26578000</v>
      </c>
      <c r="G35" s="148">
        <f t="shared" si="2"/>
        <v>2300000</v>
      </c>
      <c r="H35" s="149">
        <f t="shared" si="3"/>
        <v>0.08653773797877944</v>
      </c>
      <c r="I35" s="164"/>
    </row>
    <row r="36" spans="1:9" ht="27" customHeight="1">
      <c r="A36" s="152">
        <v>16037903</v>
      </c>
      <c r="B36" s="153">
        <v>5161</v>
      </c>
      <c r="C36" s="160"/>
      <c r="D36" s="154" t="s">
        <v>36</v>
      </c>
      <c r="E36" s="165">
        <f>'[1]28.產學支出(p55)'!B7</f>
        <v>14680000</v>
      </c>
      <c r="F36" s="161">
        <v>13078000</v>
      </c>
      <c r="G36" s="157">
        <f t="shared" si="2"/>
        <v>1602000</v>
      </c>
      <c r="H36" s="158">
        <f t="shared" si="3"/>
        <v>0.12249579446398531</v>
      </c>
      <c r="I36" s="179"/>
    </row>
    <row r="37" spans="1:9" ht="27" customHeight="1">
      <c r="A37" s="152">
        <v>15597559</v>
      </c>
      <c r="B37" s="153">
        <v>5162</v>
      </c>
      <c r="C37" s="160"/>
      <c r="D37" s="154" t="s">
        <v>38</v>
      </c>
      <c r="E37" s="165">
        <f>'[1]28.產學支出(p55)'!B16</f>
        <v>14198000</v>
      </c>
      <c r="F37" s="161">
        <v>13500000</v>
      </c>
      <c r="G37" s="157">
        <f t="shared" si="2"/>
        <v>698000</v>
      </c>
      <c r="H37" s="158">
        <f t="shared" si="3"/>
        <v>0.0517037037037037</v>
      </c>
      <c r="I37" s="175"/>
    </row>
    <row r="38" spans="1:9" ht="27" customHeight="1">
      <c r="A38" s="144">
        <f>SUM(A39)</f>
        <v>2026431</v>
      </c>
      <c r="B38" s="171">
        <v>5190</v>
      </c>
      <c r="C38" s="316" t="s">
        <v>42</v>
      </c>
      <c r="D38" s="317"/>
      <c r="E38" s="173">
        <f>E39</f>
        <v>1814000</v>
      </c>
      <c r="F38" s="180">
        <f>F39</f>
        <v>1620000</v>
      </c>
      <c r="G38" s="148">
        <f t="shared" si="2"/>
        <v>194000</v>
      </c>
      <c r="H38" s="149">
        <f t="shared" si="3"/>
        <v>0.11975308641975309</v>
      </c>
      <c r="I38" s="159"/>
    </row>
    <row r="39" spans="1:9" ht="27" customHeight="1">
      <c r="A39" s="152">
        <v>2026431</v>
      </c>
      <c r="B39" s="153">
        <v>5191</v>
      </c>
      <c r="C39" s="160"/>
      <c r="D39" s="154" t="s">
        <v>43</v>
      </c>
      <c r="E39" s="165">
        <f>'[1]29.財務支出(p56)'!B24</f>
        <v>1814000</v>
      </c>
      <c r="F39" s="59">
        <v>1620000</v>
      </c>
      <c r="G39" s="157">
        <f t="shared" si="2"/>
        <v>194000</v>
      </c>
      <c r="H39" s="158">
        <f t="shared" si="3"/>
        <v>0.11975308641975309</v>
      </c>
      <c r="I39" s="159"/>
    </row>
    <row r="40" spans="1:9" ht="27" customHeight="1">
      <c r="A40" s="144">
        <f>SUM(A41:A42)</f>
        <v>14598253</v>
      </c>
      <c r="B40" s="206" t="s">
        <v>44</v>
      </c>
      <c r="C40" s="316" t="s">
        <v>45</v>
      </c>
      <c r="D40" s="317"/>
      <c r="E40" s="20">
        <f>SUM(E41:E42)</f>
        <v>5747000</v>
      </c>
      <c r="F40" s="207">
        <f>SUM(F41:F42)</f>
        <v>7970000</v>
      </c>
      <c r="G40" s="148">
        <f t="shared" si="2"/>
        <v>-2223000</v>
      </c>
      <c r="H40" s="149">
        <f t="shared" si="3"/>
        <v>-0.2789209535759097</v>
      </c>
      <c r="I40" s="186"/>
    </row>
    <row r="41" spans="1:9" ht="27" customHeight="1">
      <c r="A41" s="152">
        <v>1606902</v>
      </c>
      <c r="B41" s="208" t="s">
        <v>46</v>
      </c>
      <c r="C41" s="209"/>
      <c r="D41" s="154" t="s">
        <v>47</v>
      </c>
      <c r="E41" s="165">
        <f>'[1]30.其他支出(p57)'!B6</f>
        <v>1117000</v>
      </c>
      <c r="F41" s="161">
        <v>1020000</v>
      </c>
      <c r="G41" s="157">
        <f t="shared" si="2"/>
        <v>97000</v>
      </c>
      <c r="H41" s="158">
        <f t="shared" si="3"/>
        <v>0.09509803921568627</v>
      </c>
      <c r="I41" s="159"/>
    </row>
    <row r="42" spans="1:9" ht="27" customHeight="1">
      <c r="A42" s="56">
        <v>12991351</v>
      </c>
      <c r="B42" s="210" t="s">
        <v>23</v>
      </c>
      <c r="C42" s="209"/>
      <c r="D42" s="63" t="s">
        <v>48</v>
      </c>
      <c r="E42" s="165">
        <f>'[1]30.其他支出(p57)'!B10</f>
        <v>4630000</v>
      </c>
      <c r="F42" s="161">
        <v>6950000</v>
      </c>
      <c r="G42" s="157">
        <f t="shared" si="2"/>
        <v>-2320000</v>
      </c>
      <c r="H42" s="158">
        <f t="shared" si="3"/>
        <v>-0.3338129496402878</v>
      </c>
      <c r="I42" s="159" t="s">
        <v>24</v>
      </c>
    </row>
    <row r="43" spans="1:10" ht="27" customHeight="1">
      <c r="A43" s="170">
        <f>A8+A14+A20+A26+A30+A35+A38+A40</f>
        <v>711500808</v>
      </c>
      <c r="B43" s="211"/>
      <c r="C43" s="212"/>
      <c r="D43" s="213" t="s">
        <v>49</v>
      </c>
      <c r="E43" s="173">
        <f>E8+E14+E20+E26+E30+E35+E38+E40</f>
        <v>750177000</v>
      </c>
      <c r="F43" s="180">
        <f>F8+F14+F20+F26+F30+F35+F38+F40</f>
        <v>742830000</v>
      </c>
      <c r="G43" s="21">
        <f>G8+G14+G20+G26+G30+G35+G38+G40</f>
        <v>7347000</v>
      </c>
      <c r="H43" s="149">
        <f>G43/F43</f>
        <v>0.009890553693308025</v>
      </c>
      <c r="I43" s="214"/>
      <c r="J43" s="178"/>
    </row>
    <row r="44" spans="1:10" ht="27" customHeight="1">
      <c r="A44" s="215"/>
      <c r="B44" s="209"/>
      <c r="C44" s="216"/>
      <c r="D44" s="209"/>
      <c r="E44" s="217"/>
      <c r="F44" s="218"/>
      <c r="G44" s="29"/>
      <c r="H44" s="219"/>
      <c r="I44" s="220"/>
      <c r="J44" s="178"/>
    </row>
    <row r="45" spans="1:9" ht="24" customHeight="1">
      <c r="A45" s="221" t="s">
        <v>34</v>
      </c>
      <c r="B45" s="222"/>
      <c r="C45" s="223"/>
      <c r="D45" s="222"/>
      <c r="E45" s="224"/>
      <c r="F45" s="218"/>
      <c r="G45" s="225"/>
      <c r="H45" s="226"/>
      <c r="I45" s="227"/>
    </row>
    <row r="46" spans="1:9" s="229" customFormat="1" ht="24" customHeight="1">
      <c r="A46" s="3" t="s">
        <v>195</v>
      </c>
      <c r="B46" s="228"/>
      <c r="C46" s="3"/>
      <c r="D46" s="228"/>
      <c r="E46" s="3"/>
      <c r="F46" s="3"/>
      <c r="G46" s="73"/>
      <c r="H46" s="3"/>
      <c r="I46" s="6"/>
    </row>
    <row r="47" spans="1:9" s="231" customFormat="1" ht="27" customHeight="1">
      <c r="A47" s="138"/>
      <c r="B47" s="137"/>
      <c r="C47" s="138"/>
      <c r="D47" s="137"/>
      <c r="E47" s="138"/>
      <c r="F47" s="3"/>
      <c r="G47" s="230"/>
      <c r="H47" s="138"/>
      <c r="I47" s="140"/>
    </row>
    <row r="48" spans="1:9" s="231" customFormat="1" ht="30" customHeight="1">
      <c r="A48" s="138"/>
      <c r="B48" s="137"/>
      <c r="C48" s="138"/>
      <c r="D48" s="137"/>
      <c r="E48" s="138"/>
      <c r="F48" s="3"/>
      <c r="G48" s="230"/>
      <c r="H48" s="138"/>
      <c r="I48" s="140"/>
    </row>
    <row r="49" spans="1:9" s="231" customFormat="1" ht="30" customHeight="1">
      <c r="A49" s="138"/>
      <c r="B49" s="137"/>
      <c r="C49" s="138"/>
      <c r="D49" s="137"/>
      <c r="E49" s="138"/>
      <c r="F49" s="3"/>
      <c r="G49" s="230"/>
      <c r="H49" s="138"/>
      <c r="I49" s="140"/>
    </row>
  </sheetData>
  <mergeCells count="20">
    <mergeCell ref="A1:I1"/>
    <mergeCell ref="A2:I2"/>
    <mergeCell ref="G6:H6"/>
    <mergeCell ref="B5:D6"/>
    <mergeCell ref="E5:E6"/>
    <mergeCell ref="G5:H5"/>
    <mergeCell ref="I5:I7"/>
    <mergeCell ref="C7:D7"/>
    <mergeCell ref="G4:I4"/>
    <mergeCell ref="A3:I3"/>
    <mergeCell ref="F5:F6"/>
    <mergeCell ref="A5:A6"/>
    <mergeCell ref="C38:D38"/>
    <mergeCell ref="C40:D40"/>
    <mergeCell ref="C8:D8"/>
    <mergeCell ref="C14:D14"/>
    <mergeCell ref="C20:D20"/>
    <mergeCell ref="C35:D35"/>
    <mergeCell ref="C26:D26"/>
    <mergeCell ref="C30:D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羅靜萍</dc:creator>
  <cp:keywords/>
  <dc:description/>
  <cp:lastModifiedBy>林長華</cp:lastModifiedBy>
  <dcterms:created xsi:type="dcterms:W3CDTF">2013-09-16T06:20:43Z</dcterms:created>
  <dcterms:modified xsi:type="dcterms:W3CDTF">2013-09-16T08:10:36Z</dcterms:modified>
  <cp:category/>
  <cp:version/>
  <cp:contentType/>
  <cp:contentStatus/>
</cp:coreProperties>
</file>